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300" yWindow="740" windowWidth="18400" windowHeight="17200" tabRatio="500" activeTab="1"/>
  </bookViews>
  <sheets>
    <sheet name="ReadMe" sheetId="1" r:id="rId1"/>
    <sheet name="Alvaredo2008" sheetId="2" r:id="rId2"/>
    <sheet name="BancoDeEspan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<sst xmlns="http://schemas.openxmlformats.org/spreadsheetml/2006/main" count="18" uniqueCount="18">
  <si>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CPI 2000 base</t>
  </si>
  <si>
    <t>Total Net Wealth (millions 2000 Euros)</t>
  </si>
  <si>
    <t>Total net Wealth current euros</t>
  </si>
  <si>
    <t xml:space="preserve">1 eur = </t>
  </si>
  <si>
    <t>pesetas</t>
  </si>
  <si>
    <t>2) Banco de Espana, summary indicators, housing market indicators</t>
  </si>
  <si>
    <t>http://www.bde.es/infoest/sindie.htm#enlace1004</t>
  </si>
  <si>
    <t>GDP bn of Pesetas (IMF IFS)</t>
  </si>
  <si>
    <t>W/Y</t>
  </si>
  <si>
    <t>Memo: Alvaredo</t>
  </si>
  <si>
    <t>Household Wealth/GDP Banco De Espana</t>
  </si>
  <si>
    <t>GDP bn of euros (IMF IFS)</t>
  </si>
  <si>
    <t>Raw data = 1) Alvaredo 2008 PhD Thesis table 2.A.2 p. 87 = data over 1981-2004</t>
  </si>
  <si>
    <t>Data from Banco de Espana give a somewhat higher wealth/income ratio than Alvaredo</t>
  </si>
  <si>
    <t>I use Banco de Espana data over 1989-2008 and for 1981-1989 I use percent change of the wealth income ratio in Alveredo 2008</t>
  </si>
  <si>
    <t>Final Wealth/GDP ratio</t>
  </si>
  <si>
    <t>Implied Wealth (Bn EUROS) using IMF IFS GDP</t>
  </si>
  <si>
    <t>Data from 1989 onwards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</si>
</sst>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  <numFmt numFmtId="165" formatCode="#,##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alth_BancoDeEsp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"/>
      <sheetName val="Data-R"/>
    </sheetNames>
    <sheetDataSet>
      <sheetData sheetId="2">
        <row r="2">
          <cell r="B2">
            <v>403.83</v>
          </cell>
        </row>
        <row r="3">
          <cell r="B3">
            <v>405.15</v>
          </cell>
        </row>
        <row r="4">
          <cell r="B4">
            <v>438.8</v>
          </cell>
        </row>
        <row r="5">
          <cell r="B5">
            <v>393.18</v>
          </cell>
        </row>
        <row r="6">
          <cell r="B6">
            <v>401.56</v>
          </cell>
        </row>
        <row r="7">
          <cell r="B7">
            <v>393.66</v>
          </cell>
        </row>
        <row r="8">
          <cell r="B8">
            <v>385.31</v>
          </cell>
        </row>
        <row r="9">
          <cell r="B9">
            <v>381.53</v>
          </cell>
        </row>
        <row r="10">
          <cell r="B10">
            <v>385.12</v>
          </cell>
        </row>
        <row r="11">
          <cell r="B11">
            <v>401.72</v>
          </cell>
        </row>
        <row r="12">
          <cell r="B12">
            <v>421.15</v>
          </cell>
        </row>
        <row r="13">
          <cell r="B13">
            <v>432.07</v>
          </cell>
        </row>
        <row r="14">
          <cell r="B14">
            <v>458.39</v>
          </cell>
        </row>
        <row r="15">
          <cell r="B15">
            <v>494.77</v>
          </cell>
        </row>
        <row r="16">
          <cell r="B16">
            <v>550.63</v>
          </cell>
        </row>
        <row r="17">
          <cell r="B17">
            <v>604.21</v>
          </cell>
        </row>
        <row r="18">
          <cell r="B18">
            <v>649.62</v>
          </cell>
        </row>
        <row r="19">
          <cell r="B19">
            <v>675.34</v>
          </cell>
        </row>
        <row r="20">
          <cell r="B20">
            <v>670.11</v>
          </cell>
        </row>
        <row r="21">
          <cell r="B21">
            <v>624.93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7"/>
    </sheetView>
  </sheetViews>
  <sheetFormatPr defaultColWidth="11.00390625" defaultRowHeight="12.75"/>
  <sheetData>
    <row r="1" ht="12.75">
      <c r="A1" t="s">
        <v>12</v>
      </c>
    </row>
    <row r="2" ht="12.75">
      <c r="A2" t="s">
        <v>5</v>
      </c>
    </row>
    <row r="3" ht="12.75">
      <c r="A3" t="s">
        <v>6</v>
      </c>
    </row>
    <row r="4" ht="12.75">
      <c r="A4" t="s">
        <v>17</v>
      </c>
    </row>
    <row r="6" ht="12.75">
      <c r="A6" t="s">
        <v>13</v>
      </c>
    </row>
    <row r="7" ht="12.75">
      <c r="A7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F2" sqref="F2:F56"/>
    </sheetView>
  </sheetViews>
  <sheetFormatPr defaultColWidth="11.00390625" defaultRowHeight="12.75"/>
  <cols>
    <col min="6" max="7" width="11.625" style="0" bestFit="1" customWidth="1"/>
  </cols>
  <sheetData>
    <row r="1" spans="2:9" s="1" customFormat="1" ht="51.75">
      <c r="B1" s="1" t="s">
        <v>1</v>
      </c>
      <c r="C1" s="1" t="s">
        <v>0</v>
      </c>
      <c r="D1" s="1" t="s">
        <v>2</v>
      </c>
      <c r="E1" s="1" t="s">
        <v>7</v>
      </c>
      <c r="F1" s="1" t="s">
        <v>11</v>
      </c>
      <c r="G1" s="1" t="s">
        <v>8</v>
      </c>
      <c r="I1" s="1" t="s">
        <v>3</v>
      </c>
    </row>
    <row r="2" spans="1:10" s="1" customFormat="1" ht="12.75">
      <c r="A2" s="1">
        <v>1954</v>
      </c>
      <c r="B2" s="4"/>
      <c r="C2" s="4"/>
      <c r="D2" s="4"/>
      <c r="E2" s="4">
        <v>336.8</v>
      </c>
      <c r="F2" s="4">
        <f>E2/I$2</f>
        <v>2.024208767564579</v>
      </c>
      <c r="G2" s="4"/>
      <c r="I2" s="1">
        <v>166.386</v>
      </c>
      <c r="J2" s="1" t="s">
        <v>4</v>
      </c>
    </row>
    <row r="3" spans="1:7" s="1" customFormat="1" ht="12.75">
      <c r="A3" s="1">
        <v>1955</v>
      </c>
      <c r="B3" s="4"/>
      <c r="C3" s="4"/>
      <c r="D3" s="4"/>
      <c r="E3" s="4">
        <v>375.8</v>
      </c>
      <c r="F3" s="4">
        <f aca="true" t="shared" si="0" ref="F3:F56">E3/I$2</f>
        <v>2.258603488274254</v>
      </c>
      <c r="G3" s="4"/>
    </row>
    <row r="4" spans="1:7" s="1" customFormat="1" ht="12.75">
      <c r="A4" s="1">
        <v>1956</v>
      </c>
      <c r="B4" s="4"/>
      <c r="C4" s="4"/>
      <c r="D4" s="4"/>
      <c r="E4" s="4">
        <v>431.6</v>
      </c>
      <c r="F4" s="4">
        <f t="shared" si="0"/>
        <v>2.5939682425204045</v>
      </c>
      <c r="G4" s="4"/>
    </row>
    <row r="5" spans="1:7" s="1" customFormat="1" ht="12.75">
      <c r="A5" s="1">
        <v>1957</v>
      </c>
      <c r="B5" s="4"/>
      <c r="C5" s="4"/>
      <c r="D5" s="4"/>
      <c r="E5" s="4">
        <v>506</v>
      </c>
      <c r="F5" s="4">
        <f t="shared" si="0"/>
        <v>3.0411212481819385</v>
      </c>
      <c r="G5" s="4"/>
    </row>
    <row r="6" spans="1:7" s="1" customFormat="1" ht="12.75">
      <c r="A6" s="1">
        <v>1958</v>
      </c>
      <c r="B6" s="4"/>
      <c r="C6" s="4"/>
      <c r="D6" s="4"/>
      <c r="E6" s="4">
        <v>581.7</v>
      </c>
      <c r="F6" s="4">
        <f t="shared" si="0"/>
        <v>3.496087411200462</v>
      </c>
      <c r="G6" s="4"/>
    </row>
    <row r="7" spans="1:7" s="1" customFormat="1" ht="12.75">
      <c r="A7" s="1">
        <v>1959</v>
      </c>
      <c r="B7" s="4"/>
      <c r="C7" s="4"/>
      <c r="D7" s="4"/>
      <c r="E7" s="4">
        <v>603.5</v>
      </c>
      <c r="F7" s="4">
        <f t="shared" si="0"/>
        <v>3.627108049956126</v>
      </c>
      <c r="G7" s="4"/>
    </row>
    <row r="8" spans="1:7" s="1" customFormat="1" ht="12.75">
      <c r="A8" s="1">
        <v>1960</v>
      </c>
      <c r="B8" s="4"/>
      <c r="C8" s="4"/>
      <c r="D8" s="4"/>
      <c r="E8" s="4">
        <v>620.7</v>
      </c>
      <c r="F8" s="4">
        <f t="shared" si="0"/>
        <v>3.730482131910137</v>
      </c>
      <c r="G8" s="4"/>
    </row>
    <row r="9" spans="1:7" s="1" customFormat="1" ht="12.75">
      <c r="A9" s="1">
        <v>1961</v>
      </c>
      <c r="B9" s="4"/>
      <c r="C9" s="4"/>
      <c r="D9" s="4"/>
      <c r="E9" s="4">
        <v>707</v>
      </c>
      <c r="F9" s="4">
        <f t="shared" si="0"/>
        <v>4.249155577993341</v>
      </c>
      <c r="G9" s="4"/>
    </row>
    <row r="10" spans="1:7" s="1" customFormat="1" ht="12.75">
      <c r="A10" s="1">
        <v>1962</v>
      </c>
      <c r="B10" s="4"/>
      <c r="C10" s="4"/>
      <c r="D10" s="4"/>
      <c r="E10" s="4">
        <v>817</v>
      </c>
      <c r="F10" s="4">
        <f t="shared" si="0"/>
        <v>4.910268892815502</v>
      </c>
      <c r="G10" s="4"/>
    </row>
    <row r="11" spans="1:7" s="1" customFormat="1" ht="12.75">
      <c r="A11" s="1">
        <v>1963</v>
      </c>
      <c r="B11" s="4"/>
      <c r="C11" s="4"/>
      <c r="D11" s="4"/>
      <c r="E11" s="4">
        <v>964.2</v>
      </c>
      <c r="F11" s="4">
        <f t="shared" si="0"/>
        <v>5.794958710468429</v>
      </c>
      <c r="G11" s="4"/>
    </row>
    <row r="12" spans="1:7" s="1" customFormat="1" ht="12.75">
      <c r="A12" s="1">
        <v>1964</v>
      </c>
      <c r="B12" s="4"/>
      <c r="C12" s="4"/>
      <c r="D12" s="4"/>
      <c r="E12" s="4">
        <v>1202.2</v>
      </c>
      <c r="F12" s="4">
        <f t="shared" si="0"/>
        <v>7.225367518901831</v>
      </c>
      <c r="G12" s="4"/>
    </row>
    <row r="13" spans="1:7" s="1" customFormat="1" ht="12.75">
      <c r="A13" s="1">
        <v>1965</v>
      </c>
      <c r="B13" s="4"/>
      <c r="C13" s="4"/>
      <c r="D13" s="4"/>
      <c r="E13" s="4">
        <v>1398.8</v>
      </c>
      <c r="F13" s="4">
        <f t="shared" si="0"/>
        <v>8.406957316120346</v>
      </c>
      <c r="G13" s="4"/>
    </row>
    <row r="14" spans="1:7" s="1" customFormat="1" ht="12.75">
      <c r="A14" s="1">
        <v>1966</v>
      </c>
      <c r="B14" s="4"/>
      <c r="C14" s="4"/>
      <c r="D14" s="4"/>
      <c r="E14" s="4">
        <v>1618.4</v>
      </c>
      <c r="F14" s="4">
        <f t="shared" si="0"/>
        <v>9.726779897347134</v>
      </c>
      <c r="G14" s="4"/>
    </row>
    <row r="15" spans="1:7" s="1" customFormat="1" ht="12.75">
      <c r="A15" s="1">
        <v>1967</v>
      </c>
      <c r="B15" s="4"/>
      <c r="C15" s="4"/>
      <c r="D15" s="4"/>
      <c r="E15" s="4">
        <v>1817.8</v>
      </c>
      <c r="F15" s="4">
        <f t="shared" si="0"/>
        <v>10.925198033488394</v>
      </c>
      <c r="G15" s="4"/>
    </row>
    <row r="16" spans="1:7" s="1" customFormat="1" ht="12.75">
      <c r="A16" s="1">
        <v>1968</v>
      </c>
      <c r="B16" s="4"/>
      <c r="C16" s="4"/>
      <c r="D16" s="4"/>
      <c r="E16" s="4">
        <v>2037.4</v>
      </c>
      <c r="F16" s="4">
        <f t="shared" si="0"/>
        <v>12.245020614715182</v>
      </c>
      <c r="G16" s="4"/>
    </row>
    <row r="17" spans="1:7" s="1" customFormat="1" ht="12.75">
      <c r="A17" s="1">
        <v>1969</v>
      </c>
      <c r="B17" s="4"/>
      <c r="C17" s="4"/>
      <c r="D17" s="4"/>
      <c r="E17" s="4">
        <v>2317</v>
      </c>
      <c r="F17" s="4">
        <f t="shared" si="0"/>
        <v>13.925450458572236</v>
      </c>
      <c r="G17" s="4"/>
    </row>
    <row r="18" spans="1:7" s="1" customFormat="1" ht="12.75">
      <c r="A18" s="1">
        <v>1970</v>
      </c>
      <c r="B18" s="4"/>
      <c r="C18" s="4"/>
      <c r="D18" s="4"/>
      <c r="E18" s="4">
        <v>2630.1</v>
      </c>
      <c r="F18" s="4">
        <f t="shared" si="0"/>
        <v>15.807219357397857</v>
      </c>
      <c r="G18" s="4"/>
    </row>
    <row r="19" spans="1:7" s="1" customFormat="1" ht="12.75">
      <c r="A19" s="1">
        <v>1971</v>
      </c>
      <c r="B19" s="4"/>
      <c r="C19" s="4"/>
      <c r="D19" s="4"/>
      <c r="E19" s="4">
        <v>2968</v>
      </c>
      <c r="F19" s="4">
        <f t="shared" si="0"/>
        <v>17.83803925811066</v>
      </c>
      <c r="G19" s="4"/>
    </row>
    <row r="20" spans="1:7" s="1" customFormat="1" ht="12.75">
      <c r="A20" s="1">
        <v>1972</v>
      </c>
      <c r="B20" s="4"/>
      <c r="C20" s="4"/>
      <c r="D20" s="4"/>
      <c r="E20" s="4">
        <v>3483.3</v>
      </c>
      <c r="F20" s="4">
        <f t="shared" si="0"/>
        <v>20.93505463200029</v>
      </c>
      <c r="G20" s="4"/>
    </row>
    <row r="21" spans="1:7" s="1" customFormat="1" ht="12.75">
      <c r="A21" s="1">
        <v>1973</v>
      </c>
      <c r="B21" s="4"/>
      <c r="C21" s="4"/>
      <c r="D21" s="4"/>
      <c r="E21" s="4">
        <v>4199.1</v>
      </c>
      <c r="F21" s="4">
        <f t="shared" si="0"/>
        <v>25.237099275179403</v>
      </c>
      <c r="G21" s="4"/>
    </row>
    <row r="22" spans="1:7" s="1" customFormat="1" ht="12.75">
      <c r="A22" s="1">
        <v>1974</v>
      </c>
      <c r="B22" s="4"/>
      <c r="C22" s="4"/>
      <c r="D22" s="4"/>
      <c r="E22" s="4">
        <v>5143.1</v>
      </c>
      <c r="F22" s="4">
        <f t="shared" si="0"/>
        <v>30.91065354056231</v>
      </c>
      <c r="G22" s="4"/>
    </row>
    <row r="23" spans="1:7" s="1" customFormat="1" ht="12.75">
      <c r="A23" s="1">
        <v>1975</v>
      </c>
      <c r="B23" s="4"/>
      <c r="C23" s="4"/>
      <c r="D23" s="4"/>
      <c r="E23" s="4">
        <v>6038.5</v>
      </c>
      <c r="F23" s="4">
        <f t="shared" si="0"/>
        <v>36.292115923214695</v>
      </c>
      <c r="G23" s="4"/>
    </row>
    <row r="24" spans="1:7" s="1" customFormat="1" ht="12.75">
      <c r="A24" s="1">
        <v>1976</v>
      </c>
      <c r="B24" s="4"/>
      <c r="C24" s="4"/>
      <c r="D24" s="4"/>
      <c r="E24" s="4">
        <v>7266.7</v>
      </c>
      <c r="F24" s="4">
        <f t="shared" si="0"/>
        <v>43.67374658925631</v>
      </c>
      <c r="G24" s="4"/>
    </row>
    <row r="25" spans="1:7" s="1" customFormat="1" ht="12.75">
      <c r="A25" s="1">
        <v>1977</v>
      </c>
      <c r="B25" s="4"/>
      <c r="C25" s="4"/>
      <c r="D25" s="4"/>
      <c r="E25" s="4">
        <v>9219.7</v>
      </c>
      <c r="F25" s="4">
        <f t="shared" si="0"/>
        <v>55.41151298787158</v>
      </c>
      <c r="G25" s="4"/>
    </row>
    <row r="26" spans="1:7" s="1" customFormat="1" ht="12.75">
      <c r="A26" s="1">
        <v>1978</v>
      </c>
      <c r="B26" s="4"/>
      <c r="C26" s="4"/>
      <c r="D26" s="4"/>
      <c r="E26" s="4">
        <v>11284.8</v>
      </c>
      <c r="F26" s="4">
        <f t="shared" si="0"/>
        <v>67.82301395550107</v>
      </c>
      <c r="G26" s="4"/>
    </row>
    <row r="27" spans="1:7" s="1" customFormat="1" ht="12.75">
      <c r="A27" s="1">
        <v>1979</v>
      </c>
      <c r="B27" s="4"/>
      <c r="C27" s="4"/>
      <c r="D27" s="4"/>
      <c r="E27" s="4">
        <v>13201.4</v>
      </c>
      <c r="F27" s="4">
        <f t="shared" si="0"/>
        <v>79.34201194812063</v>
      </c>
      <c r="G27" s="4"/>
    </row>
    <row r="28" spans="1:7" s="1" customFormat="1" ht="12.75">
      <c r="A28" s="1">
        <v>1980</v>
      </c>
      <c r="B28" s="4"/>
      <c r="C28" s="4"/>
      <c r="D28" s="4"/>
      <c r="E28" s="4">
        <v>15862.5</v>
      </c>
      <c r="F28" s="4">
        <f t="shared" si="0"/>
        <v>95.33554505787747</v>
      </c>
      <c r="G28" s="4"/>
    </row>
    <row r="29" spans="1:7" s="1" customFormat="1" ht="12.75">
      <c r="A29">
        <v>1981</v>
      </c>
      <c r="B29" s="5">
        <v>1011740</v>
      </c>
      <c r="C29" s="5">
        <v>32.238</v>
      </c>
      <c r="D29" s="5">
        <f>B29*(C29/100)</f>
        <v>326164.7412</v>
      </c>
      <c r="E29" s="4">
        <v>17797.7</v>
      </c>
      <c r="F29" s="4">
        <f t="shared" si="0"/>
        <v>106.96633130191243</v>
      </c>
      <c r="G29" s="4">
        <f>D29/F29/1000</f>
        <v>3.0492280816792725</v>
      </c>
    </row>
    <row r="30" spans="1:7" s="1" customFormat="1" ht="12.75">
      <c r="A30">
        <v>1982</v>
      </c>
      <c r="B30" s="5">
        <v>1018749</v>
      </c>
      <c r="C30" s="5">
        <v>36.818</v>
      </c>
      <c r="D30" s="5">
        <f aca="true" t="shared" si="1" ref="D30:D52">B30*(C30/100)</f>
        <v>375083.00681999995</v>
      </c>
      <c r="E30" s="4">
        <v>20467.2</v>
      </c>
      <c r="F30" s="4">
        <f t="shared" si="0"/>
        <v>123.0103494284375</v>
      </c>
      <c r="G30" s="4">
        <f aca="true" t="shared" si="2" ref="G30:G52">D30/F30/1000</f>
        <v>3.0491987752478362</v>
      </c>
    </row>
    <row r="31" spans="1:7" s="1" customFormat="1" ht="12.75">
      <c r="A31">
        <v>1983</v>
      </c>
      <c r="B31" s="5">
        <v>1027782</v>
      </c>
      <c r="C31" s="5">
        <v>41.56</v>
      </c>
      <c r="D31" s="5">
        <f t="shared" si="1"/>
        <v>427146.19920000003</v>
      </c>
      <c r="E31" s="4">
        <v>23305</v>
      </c>
      <c r="F31" s="4">
        <f t="shared" si="0"/>
        <v>140.06587092664046</v>
      </c>
      <c r="G31" s="4">
        <f t="shared" si="2"/>
        <v>3.049609418583618</v>
      </c>
    </row>
    <row r="32" spans="1:7" s="1" customFormat="1" ht="12.75">
      <c r="A32">
        <v>1984</v>
      </c>
      <c r="B32" s="5">
        <v>1049773</v>
      </c>
      <c r="C32" s="5">
        <v>45.911</v>
      </c>
      <c r="D32" s="5">
        <f t="shared" si="1"/>
        <v>481961.28203</v>
      </c>
      <c r="E32" s="4">
        <v>26298.1</v>
      </c>
      <c r="F32" s="4">
        <f t="shared" si="0"/>
        <v>158.05476422295143</v>
      </c>
      <c r="G32" s="4">
        <f t="shared" si="2"/>
        <v>3.0493309353848224</v>
      </c>
    </row>
    <row r="33" spans="1:7" s="1" customFormat="1" ht="12.75">
      <c r="A33">
        <v>1985</v>
      </c>
      <c r="B33" s="5">
        <v>1072658</v>
      </c>
      <c r="C33" s="5">
        <v>49.926</v>
      </c>
      <c r="D33" s="5">
        <f t="shared" si="1"/>
        <v>535535.23308</v>
      </c>
      <c r="E33" s="4">
        <v>29221.6</v>
      </c>
      <c r="F33" s="4">
        <f t="shared" si="0"/>
        <v>175.6253530946113</v>
      </c>
      <c r="G33" s="4">
        <f t="shared" si="2"/>
        <v>3.0493048050499936</v>
      </c>
    </row>
    <row r="34" spans="1:7" s="1" customFormat="1" ht="12.75">
      <c r="A34">
        <v>1986</v>
      </c>
      <c r="B34" s="5">
        <v>1129358</v>
      </c>
      <c r="C34" s="5">
        <v>54.289</v>
      </c>
      <c r="D34" s="5">
        <f t="shared" si="1"/>
        <v>613117.1646199999</v>
      </c>
      <c r="E34" s="4">
        <v>33454.4</v>
      </c>
      <c r="F34" s="4">
        <f t="shared" si="0"/>
        <v>201.06499344896807</v>
      </c>
      <c r="G34" s="4">
        <f t="shared" si="2"/>
        <v>3.0493481441144756</v>
      </c>
    </row>
    <row r="35" spans="1:7" s="1" customFormat="1" ht="12.75">
      <c r="A35">
        <v>1987</v>
      </c>
      <c r="B35" s="5">
        <v>1224357</v>
      </c>
      <c r="C35" s="5">
        <v>57.162</v>
      </c>
      <c r="D35" s="5">
        <f t="shared" si="1"/>
        <v>699866.94834</v>
      </c>
      <c r="E35" s="4">
        <v>37409</v>
      </c>
      <c r="F35" s="4">
        <f t="shared" si="0"/>
        <v>224.8326181289291</v>
      </c>
      <c r="G35" s="4">
        <f t="shared" si="2"/>
        <v>3.1128354691785196</v>
      </c>
    </row>
    <row r="36" spans="1:7" s="1" customFormat="1" ht="12.75">
      <c r="A36">
        <v>1988</v>
      </c>
      <c r="B36" s="5">
        <v>1423393</v>
      </c>
      <c r="C36" s="5">
        <v>60.119</v>
      </c>
      <c r="D36" s="5">
        <f t="shared" si="1"/>
        <v>855729.63767</v>
      </c>
      <c r="E36" s="4">
        <v>41648.2</v>
      </c>
      <c r="F36" s="4">
        <f t="shared" si="0"/>
        <v>250.3107232579664</v>
      </c>
      <c r="G36" s="4">
        <f t="shared" si="2"/>
        <v>3.4186695101675615</v>
      </c>
    </row>
    <row r="37" spans="1:7" s="1" customFormat="1" ht="12.75">
      <c r="A37">
        <v>1989</v>
      </c>
      <c r="B37" s="5">
        <v>1633730</v>
      </c>
      <c r="C37" s="5">
        <v>64.116</v>
      </c>
      <c r="D37" s="5">
        <f t="shared" si="1"/>
        <v>1047482.3267999999</v>
      </c>
      <c r="E37" s="4">
        <v>46669.9</v>
      </c>
      <c r="F37" s="4">
        <f t="shared" si="0"/>
        <v>280.4917481038068</v>
      </c>
      <c r="G37" s="4">
        <f t="shared" si="2"/>
        <v>3.7344497079904775</v>
      </c>
    </row>
    <row r="38" spans="1:7" s="1" customFormat="1" ht="12.75">
      <c r="A38">
        <v>1990</v>
      </c>
      <c r="B38" s="5">
        <v>1711295</v>
      </c>
      <c r="C38" s="5">
        <v>68.359</v>
      </c>
      <c r="D38" s="5">
        <f t="shared" si="1"/>
        <v>1169824.14905</v>
      </c>
      <c r="E38" s="4">
        <v>51982.7</v>
      </c>
      <c r="F38" s="4">
        <f t="shared" si="0"/>
        <v>312.4223191855084</v>
      </c>
      <c r="G38" s="4">
        <f t="shared" si="2"/>
        <v>3.7443680467508087</v>
      </c>
    </row>
    <row r="39" spans="1:7" ht="12.75">
      <c r="A39">
        <v>1991</v>
      </c>
      <c r="B39" s="5">
        <v>1916839</v>
      </c>
      <c r="C39" s="5">
        <v>72.494</v>
      </c>
      <c r="D39" s="5">
        <f t="shared" si="1"/>
        <v>1389593.26466</v>
      </c>
      <c r="E39" s="5">
        <v>57003.5</v>
      </c>
      <c r="F39" s="4">
        <f t="shared" si="0"/>
        <v>342.59793492240937</v>
      </c>
      <c r="G39" s="4">
        <f t="shared" si="2"/>
        <v>4.056046820523631</v>
      </c>
    </row>
    <row r="40" spans="1:7" ht="12.75">
      <c r="A40">
        <v>1992</v>
      </c>
      <c r="B40" s="5">
        <v>1738372</v>
      </c>
      <c r="C40" s="5">
        <v>76.647</v>
      </c>
      <c r="D40" s="5">
        <f t="shared" si="1"/>
        <v>1332409.9868400001</v>
      </c>
      <c r="E40" s="5">
        <v>61394.2</v>
      </c>
      <c r="F40" s="4">
        <f t="shared" si="0"/>
        <v>368.98657338958805</v>
      </c>
      <c r="G40" s="4">
        <f t="shared" si="2"/>
        <v>3.61099856452825</v>
      </c>
    </row>
    <row r="41" spans="1:7" ht="12.75">
      <c r="A41">
        <v>1993</v>
      </c>
      <c r="B41" s="5">
        <v>1754037</v>
      </c>
      <c r="C41" s="5">
        <v>80.307</v>
      </c>
      <c r="D41" s="5">
        <f t="shared" si="1"/>
        <v>1408614.49359</v>
      </c>
      <c r="E41" s="5">
        <v>63517.3</v>
      </c>
      <c r="F41" s="4">
        <f t="shared" si="0"/>
        <v>381.7466613777602</v>
      </c>
      <c r="G41" s="4">
        <f t="shared" si="2"/>
        <v>3.6899196145060595</v>
      </c>
    </row>
    <row r="42" spans="1:7" ht="12.75">
      <c r="A42">
        <v>1994</v>
      </c>
      <c r="B42" s="5">
        <v>1740097</v>
      </c>
      <c r="C42" s="5">
        <v>84.021</v>
      </c>
      <c r="D42" s="5">
        <f t="shared" si="1"/>
        <v>1462046.90037</v>
      </c>
      <c r="E42" s="5">
        <v>67554.5</v>
      </c>
      <c r="F42" s="4">
        <f t="shared" si="0"/>
        <v>406.0107220559422</v>
      </c>
      <c r="G42" s="4">
        <f t="shared" si="2"/>
        <v>3.6010056408523905</v>
      </c>
    </row>
    <row r="43" spans="1:7" ht="12.75">
      <c r="A43">
        <v>1995</v>
      </c>
      <c r="B43" s="5">
        <v>1791832</v>
      </c>
      <c r="C43" s="5">
        <v>87.682</v>
      </c>
      <c r="D43" s="5">
        <f t="shared" si="1"/>
        <v>1571114.13424</v>
      </c>
      <c r="E43" s="5">
        <v>74408.7</v>
      </c>
      <c r="F43" s="4">
        <f t="shared" si="0"/>
        <v>447.2052937146154</v>
      </c>
      <c r="G43" s="4">
        <f t="shared" si="2"/>
        <v>3.5131832210434624</v>
      </c>
    </row>
    <row r="44" spans="1:7" ht="12.75">
      <c r="A44">
        <v>1996</v>
      </c>
      <c r="B44" s="5">
        <v>1814867</v>
      </c>
      <c r="C44" s="5">
        <v>90.825</v>
      </c>
      <c r="D44" s="5">
        <f t="shared" si="1"/>
        <v>1648352.95275</v>
      </c>
      <c r="E44" s="5">
        <v>78842.8</v>
      </c>
      <c r="F44" s="4">
        <f t="shared" si="0"/>
        <v>473.8547714350967</v>
      </c>
      <c r="G44" s="4">
        <f t="shared" si="2"/>
        <v>3.4786036822165305</v>
      </c>
    </row>
    <row r="45" spans="1:7" ht="12.75">
      <c r="A45">
        <v>1997</v>
      </c>
      <c r="B45" s="5">
        <v>1892367</v>
      </c>
      <c r="C45" s="5">
        <v>92.989</v>
      </c>
      <c r="D45" s="5">
        <f t="shared" si="1"/>
        <v>1759693.1496299999</v>
      </c>
      <c r="E45" s="5">
        <v>83845.4</v>
      </c>
      <c r="F45" s="4">
        <f t="shared" si="0"/>
        <v>503.9210029689998</v>
      </c>
      <c r="G45" s="4">
        <f t="shared" si="2"/>
        <v>3.4920019988495157</v>
      </c>
    </row>
    <row r="46" spans="1:7" ht="12.75">
      <c r="A46">
        <v>1998</v>
      </c>
      <c r="B46" s="5">
        <v>2074459</v>
      </c>
      <c r="C46" s="5">
        <v>94.485</v>
      </c>
      <c r="D46" s="5">
        <f t="shared" si="1"/>
        <v>1960052.5861499999</v>
      </c>
      <c r="E46" s="5">
        <v>87847.6</v>
      </c>
      <c r="F46" s="4">
        <f t="shared" si="0"/>
        <v>527.9747094106476</v>
      </c>
      <c r="G46" s="4">
        <f t="shared" si="2"/>
        <v>3.712398626702993</v>
      </c>
    </row>
    <row r="47" spans="1:7" ht="12.75">
      <c r="A47">
        <v>1999</v>
      </c>
      <c r="B47" s="5">
        <v>2284269</v>
      </c>
      <c r="C47" s="5">
        <v>96.701</v>
      </c>
      <c r="D47" s="5">
        <f t="shared" si="1"/>
        <v>2208910.96569</v>
      </c>
      <c r="E47" s="5">
        <v>96494.2</v>
      </c>
      <c r="F47" s="4">
        <f t="shared" si="0"/>
        <v>579.9418220282956</v>
      </c>
      <c r="G47" s="4">
        <f t="shared" si="2"/>
        <v>3.808849235884606</v>
      </c>
    </row>
    <row r="48" spans="1:7" ht="12.75">
      <c r="A48">
        <v>2000</v>
      </c>
      <c r="B48" s="5">
        <v>2454269</v>
      </c>
      <c r="C48" s="5">
        <v>100</v>
      </c>
      <c r="D48" s="5">
        <f t="shared" si="1"/>
        <v>2454269</v>
      </c>
      <c r="E48" s="5">
        <v>104867</v>
      </c>
      <c r="F48" s="4">
        <f t="shared" si="0"/>
        <v>630.263363504141</v>
      </c>
      <c r="G48" s="4">
        <f t="shared" si="2"/>
        <v>3.8940372265250267</v>
      </c>
    </row>
    <row r="49" spans="1:7" ht="12.75">
      <c r="A49">
        <v>2001</v>
      </c>
      <c r="B49" s="5">
        <v>2718915</v>
      </c>
      <c r="C49" s="5">
        <v>103.196</v>
      </c>
      <c r="D49" s="5">
        <f t="shared" si="1"/>
        <v>2805811.5234</v>
      </c>
      <c r="E49" s="5">
        <v>113255</v>
      </c>
      <c r="F49" s="4">
        <f t="shared" si="0"/>
        <v>680.6762588198527</v>
      </c>
      <c r="G49" s="4">
        <f t="shared" si="2"/>
        <v>4.122094001434218</v>
      </c>
    </row>
    <row r="50" spans="1:7" ht="12.75">
      <c r="A50">
        <v>2002</v>
      </c>
      <c r="B50" s="5">
        <v>3022333</v>
      </c>
      <c r="C50" s="5">
        <v>106.598</v>
      </c>
      <c r="D50" s="5">
        <f t="shared" si="1"/>
        <v>3221746.5313399998</v>
      </c>
      <c r="E50" s="5">
        <v>121330</v>
      </c>
      <c r="F50" s="4">
        <f t="shared" si="0"/>
        <v>729.2079862488431</v>
      </c>
      <c r="G50" s="4">
        <f t="shared" si="2"/>
        <v>4.418144880602796</v>
      </c>
    </row>
    <row r="51" spans="1:7" ht="12.75">
      <c r="A51">
        <v>2003</v>
      </c>
      <c r="B51" s="5">
        <v>3527016</v>
      </c>
      <c r="C51" s="5">
        <v>109.794</v>
      </c>
      <c r="D51" s="5">
        <f t="shared" si="1"/>
        <v>3872451.9470399995</v>
      </c>
      <c r="E51" s="5">
        <v>130268</v>
      </c>
      <c r="F51" s="4">
        <f t="shared" si="0"/>
        <v>782.9264481386655</v>
      </c>
      <c r="G51" s="4">
        <f t="shared" si="2"/>
        <v>4.946124832347141</v>
      </c>
    </row>
    <row r="52" spans="1:7" ht="12.75">
      <c r="A52">
        <v>2004</v>
      </c>
      <c r="B52" s="5">
        <v>3882692</v>
      </c>
      <c r="C52" s="5">
        <v>113.299</v>
      </c>
      <c r="D52" s="5">
        <f t="shared" si="1"/>
        <v>4399051.20908</v>
      </c>
      <c r="E52" s="5">
        <v>139938</v>
      </c>
      <c r="F52" s="4">
        <f t="shared" si="0"/>
        <v>841.0443186325773</v>
      </c>
      <c r="G52" s="4">
        <f t="shared" si="2"/>
        <v>5.2304630227242415</v>
      </c>
    </row>
    <row r="53" spans="1:7" ht="12.75">
      <c r="A53">
        <v>2005</v>
      </c>
      <c r="B53" s="5"/>
      <c r="C53" s="5"/>
      <c r="D53" s="5"/>
      <c r="E53" s="5">
        <v>151210</v>
      </c>
      <c r="F53" s="4">
        <f t="shared" si="0"/>
        <v>908.7904030387173</v>
      </c>
      <c r="G53" s="5"/>
    </row>
    <row r="54" spans="1:7" ht="12.75">
      <c r="A54">
        <v>2006</v>
      </c>
      <c r="B54" s="5"/>
      <c r="C54" s="5"/>
      <c r="D54" s="5"/>
      <c r="E54" s="5">
        <v>163441</v>
      </c>
      <c r="F54" s="4">
        <f t="shared" si="0"/>
        <v>982.3001935258976</v>
      </c>
      <c r="G54" s="5"/>
    </row>
    <row r="55" spans="1:7" ht="12.75">
      <c r="A55">
        <v>2007</v>
      </c>
      <c r="B55" s="5"/>
      <c r="C55" s="5"/>
      <c r="D55" s="5"/>
      <c r="E55" s="5">
        <v>174804</v>
      </c>
      <c r="F55" s="4">
        <f t="shared" si="0"/>
        <v>1050.5931989470268</v>
      </c>
      <c r="G55" s="5"/>
    </row>
    <row r="56" spans="1:7" ht="12.75">
      <c r="A56">
        <v>2008</v>
      </c>
      <c r="B56" s="5"/>
      <c r="C56" s="5"/>
      <c r="D56" s="5"/>
      <c r="E56" s="5">
        <v>182219</v>
      </c>
      <c r="F56" s="4">
        <f t="shared" si="0"/>
        <v>1095.1582464870842</v>
      </c>
      <c r="G56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52" sqref="E52"/>
    </sheetView>
  </sheetViews>
  <sheetFormatPr defaultColWidth="11.00390625" defaultRowHeight="12.75"/>
  <cols>
    <col min="3" max="3" width="11.625" style="0" bestFit="1" customWidth="1"/>
    <col min="5" max="5" width="16.625" style="0" customWidth="1"/>
    <col min="6" max="6" width="11.625" style="0" bestFit="1" customWidth="1"/>
  </cols>
  <sheetData>
    <row r="1" spans="2:6" s="1" customFormat="1" ht="64.5">
      <c r="B1" s="1" t="s">
        <v>10</v>
      </c>
      <c r="C1" s="1" t="s">
        <v>9</v>
      </c>
      <c r="E1" s="3" t="s">
        <v>15</v>
      </c>
      <c r="F1" s="1" t="s">
        <v>16</v>
      </c>
    </row>
    <row r="2" spans="1:6" s="1" customFormat="1" ht="12.75">
      <c r="A2">
        <v>1981</v>
      </c>
      <c r="C2" s="2">
        <f>Alvaredo2008!G29</f>
        <v>3.0492280816792725</v>
      </c>
      <c r="E2" s="2">
        <f aca="true" t="shared" si="0" ref="E2:E8">E3*C2/C3</f>
        <v>3.2973259047774026</v>
      </c>
      <c r="F2" s="4">
        <f>BancoDeEspana!E2*Alvaredo2008!F29</f>
        <v>352.7028551407978</v>
      </c>
    </row>
    <row r="3" spans="1:6" s="1" customFormat="1" ht="12.75">
      <c r="A3">
        <v>1982</v>
      </c>
      <c r="C3" s="2">
        <f>Alvaredo2008!G30</f>
        <v>3.0491987752478362</v>
      </c>
      <c r="E3" s="2">
        <f t="shared" si="0"/>
        <v>3.297294213853351</v>
      </c>
      <c r="F3" s="4">
        <f>BancoDeEspana!E3*Alvaredo2008!F30</f>
        <v>405.6013134144658</v>
      </c>
    </row>
    <row r="4" spans="1:6" s="1" customFormat="1" ht="12.75">
      <c r="A4">
        <v>1983</v>
      </c>
      <c r="C4" s="2">
        <f>Alvaredo2008!G31</f>
        <v>3.049609418583618</v>
      </c>
      <c r="E4" s="2">
        <f t="shared" si="0"/>
        <v>3.297738268831341</v>
      </c>
      <c r="F4" s="4">
        <f>BancoDeEspana!E4*Alvaredo2008!F31</f>
        <v>461.90058271197336</v>
      </c>
    </row>
    <row r="5" spans="1:6" s="1" customFormat="1" ht="12.75">
      <c r="A5">
        <v>1984</v>
      </c>
      <c r="C5" s="2">
        <f>Alvaredo2008!G32</f>
        <v>3.0493309353848224</v>
      </c>
      <c r="E5" s="2">
        <f t="shared" si="0"/>
        <v>3.2974371270863365</v>
      </c>
      <c r="F5" s="4">
        <f>BancoDeEspana!E5*Alvaredo2008!F32</f>
        <v>521.1756476616373</v>
      </c>
    </row>
    <row r="6" spans="1:6" s="1" customFormat="1" ht="12.75">
      <c r="A6">
        <v>1985</v>
      </c>
      <c r="C6" s="2">
        <f>Alvaredo2008!G33</f>
        <v>3.0493048050499936</v>
      </c>
      <c r="E6" s="2">
        <f t="shared" si="0"/>
        <v>3.2974088706792646</v>
      </c>
      <c r="F6" s="4">
        <f>BancoDeEspana!E6*Alvaredo2008!F33</f>
        <v>579.1085972103493</v>
      </c>
    </row>
    <row r="7" spans="1:6" s="1" customFormat="1" ht="12.75">
      <c r="A7">
        <v>1986</v>
      </c>
      <c r="C7" s="2">
        <f>Alvaredo2008!G34</f>
        <v>3.0493481441144756</v>
      </c>
      <c r="E7" s="2">
        <f t="shared" si="0"/>
        <v>3.2974557359894927</v>
      </c>
      <c r="F7" s="4">
        <f>BancoDeEspana!E7*Alvaredo2008!F34</f>
        <v>663.0029159549895</v>
      </c>
    </row>
    <row r="8" spans="1:6" s="1" customFormat="1" ht="12.75">
      <c r="A8">
        <v>1987</v>
      </c>
      <c r="C8" s="2">
        <f>Alvaredo2008!G35</f>
        <v>3.1128354691785196</v>
      </c>
      <c r="E8" s="2">
        <f t="shared" si="0"/>
        <v>3.36610865271175</v>
      </c>
      <c r="F8" s="4">
        <f>BancoDeEspana!E8*Alvaredo2008!F35</f>
        <v>756.811021295625</v>
      </c>
    </row>
    <row r="9" spans="1:6" s="1" customFormat="1" ht="12.75">
      <c r="A9">
        <v>1988</v>
      </c>
      <c r="C9" s="2">
        <f>Alvaredo2008!G36</f>
        <v>3.4186695101675615</v>
      </c>
      <c r="E9" s="2">
        <f>E10*C9/C10</f>
        <v>3.6968266176862024</v>
      </c>
      <c r="F9" s="4">
        <f>BancoDeEspana!E9*Alvaredo2008!F36</f>
        <v>925.355344432335</v>
      </c>
    </row>
    <row r="10" spans="1:6" ht="12.75">
      <c r="A10">
        <v>1989</v>
      </c>
      <c r="B10" s="2">
        <f>'[1]Data-R'!B2/100</f>
        <v>4.0383</v>
      </c>
      <c r="C10" s="2">
        <f>Alvaredo2008!G37</f>
        <v>3.7344497079904775</v>
      </c>
      <c r="E10" s="2">
        <f>B10</f>
        <v>4.0383</v>
      </c>
      <c r="F10" s="4">
        <f>BancoDeEspana!E10*Alvaredo2008!F37</f>
        <v>1132.7098263676028</v>
      </c>
    </row>
    <row r="11" spans="1:6" ht="12.75">
      <c r="A11">
        <v>1990</v>
      </c>
      <c r="B11" s="2">
        <f>'[1]Data-R'!B3/100</f>
        <v>4.0515</v>
      </c>
      <c r="C11" s="2">
        <f>Alvaredo2008!G38</f>
        <v>3.7443680467508087</v>
      </c>
      <c r="E11" s="2">
        <f aca="true" t="shared" si="1" ref="E11:E29">B11</f>
        <v>4.0515</v>
      </c>
      <c r="F11" s="4">
        <f>BancoDeEspana!E11*Alvaredo2008!F38</f>
        <v>1265.7790261800872</v>
      </c>
    </row>
    <row r="12" spans="1:6" ht="12.75">
      <c r="A12">
        <v>1991</v>
      </c>
      <c r="B12" s="2">
        <f>'[1]Data-R'!B4/100</f>
        <v>4.388</v>
      </c>
      <c r="C12" s="2">
        <f>Alvaredo2008!G39</f>
        <v>4.056046820523631</v>
      </c>
      <c r="E12" s="2">
        <f t="shared" si="1"/>
        <v>4.388</v>
      </c>
      <c r="F12" s="4">
        <f>BancoDeEspana!E12*Alvaredo2008!F39</f>
        <v>1503.3197384395323</v>
      </c>
    </row>
    <row r="13" spans="1:6" ht="12.75">
      <c r="A13">
        <v>1992</v>
      </c>
      <c r="B13" s="2">
        <f>'[1]Data-R'!B5/100</f>
        <v>3.9318</v>
      </c>
      <c r="C13" s="2">
        <f>Alvaredo2008!G40</f>
        <v>3.61099856452825</v>
      </c>
      <c r="E13" s="2">
        <f t="shared" si="1"/>
        <v>3.9318</v>
      </c>
      <c r="F13" s="4">
        <f>BancoDeEspana!E13*Alvaredo2008!F40</f>
        <v>1450.7814092531823</v>
      </c>
    </row>
    <row r="14" spans="1:6" ht="12.75">
      <c r="A14">
        <v>1993</v>
      </c>
      <c r="B14" s="2">
        <f>'[1]Data-R'!B6/100</f>
        <v>4.0156</v>
      </c>
      <c r="C14" s="2">
        <f>Alvaredo2008!G41</f>
        <v>3.6899196145060595</v>
      </c>
      <c r="E14" s="2">
        <f t="shared" si="1"/>
        <v>4.0156</v>
      </c>
      <c r="F14" s="4">
        <f>BancoDeEspana!E14*Alvaredo2008!F41</f>
        <v>1532.9418934285338</v>
      </c>
    </row>
    <row r="15" spans="1:6" ht="12.75">
      <c r="A15">
        <v>1994</v>
      </c>
      <c r="B15" s="2">
        <f>'[1]Data-R'!B7/100</f>
        <v>3.9366000000000003</v>
      </c>
      <c r="C15" s="2">
        <f>Alvaredo2008!G42</f>
        <v>3.6010056408523905</v>
      </c>
      <c r="E15" s="2">
        <f t="shared" si="1"/>
        <v>3.9366000000000003</v>
      </c>
      <c r="F15" s="4">
        <f>BancoDeEspana!E15*Alvaredo2008!F42</f>
        <v>1598.3018084454222</v>
      </c>
    </row>
    <row r="16" spans="1:6" ht="12.75">
      <c r="A16">
        <v>1995</v>
      </c>
      <c r="B16" s="2">
        <f>'[1]Data-R'!B8/100</f>
        <v>3.8531</v>
      </c>
      <c r="C16" s="2">
        <f>Alvaredo2008!G43</f>
        <v>3.5131832210434624</v>
      </c>
      <c r="E16" s="2">
        <f t="shared" si="1"/>
        <v>3.8531</v>
      </c>
      <c r="F16" s="4">
        <f>BancoDeEspana!E16*Alvaredo2008!F43</f>
        <v>1723.1267172117846</v>
      </c>
    </row>
    <row r="17" spans="1:6" ht="12.75">
      <c r="A17">
        <v>1996</v>
      </c>
      <c r="B17" s="2">
        <f>'[1]Data-R'!B9/100</f>
        <v>3.8152999999999997</v>
      </c>
      <c r="C17" s="2">
        <f>Alvaredo2008!G44</f>
        <v>3.4786036822165305</v>
      </c>
      <c r="E17" s="2">
        <f t="shared" si="1"/>
        <v>3.8152999999999997</v>
      </c>
      <c r="F17" s="4">
        <f>BancoDeEspana!E17*Alvaredo2008!F44</f>
        <v>1807.8981094563244</v>
      </c>
    </row>
    <row r="18" spans="1:6" ht="12.75">
      <c r="A18">
        <v>1997</v>
      </c>
      <c r="B18" s="2">
        <f>'[1]Data-R'!B10/100</f>
        <v>3.8512</v>
      </c>
      <c r="C18" s="2">
        <f>Alvaredo2008!G45</f>
        <v>3.4920019988495157</v>
      </c>
      <c r="E18" s="2">
        <f t="shared" si="1"/>
        <v>3.8512</v>
      </c>
      <c r="F18" s="4">
        <f>BancoDeEspana!E18*Alvaredo2008!F45</f>
        <v>1940.700566634212</v>
      </c>
    </row>
    <row r="19" spans="1:6" ht="12.75">
      <c r="A19">
        <v>1998</v>
      </c>
      <c r="B19" s="2">
        <f>'[1]Data-R'!B11/100</f>
        <v>4.0172</v>
      </c>
      <c r="C19" s="2">
        <f>Alvaredo2008!G46</f>
        <v>3.712398626702993</v>
      </c>
      <c r="E19" s="2">
        <f t="shared" si="1"/>
        <v>4.0172</v>
      </c>
      <c r="F19" s="4">
        <f>BancoDeEspana!E19*Alvaredo2008!F46</f>
        <v>2120.9800026444536</v>
      </c>
    </row>
    <row r="20" spans="1:6" ht="12.75">
      <c r="A20">
        <v>1999</v>
      </c>
      <c r="B20" s="2">
        <f>'[1]Data-R'!B12/100</f>
        <v>4.2115</v>
      </c>
      <c r="C20" s="2">
        <f>Alvaredo2008!G47</f>
        <v>3.808849235884606</v>
      </c>
      <c r="E20" s="2">
        <f t="shared" si="1"/>
        <v>4.2115</v>
      </c>
      <c r="F20" s="4">
        <f>BancoDeEspana!E20*Alvaredo2008!F47</f>
        <v>2442.4249834721672</v>
      </c>
    </row>
    <row r="21" spans="1:6" ht="12.75">
      <c r="A21">
        <v>2000</v>
      </c>
      <c r="B21" s="2">
        <f>'[1]Data-R'!B13/100</f>
        <v>4.3206999999999995</v>
      </c>
      <c r="C21" s="2">
        <f>Alvaredo2008!G48</f>
        <v>3.8940372265250267</v>
      </c>
      <c r="E21" s="2">
        <f t="shared" si="1"/>
        <v>4.3206999999999995</v>
      </c>
      <c r="F21" s="4">
        <f>BancoDeEspana!E21*Alvaredo2008!F48</f>
        <v>2723.178914692342</v>
      </c>
    </row>
    <row r="22" spans="1:6" ht="12.75">
      <c r="A22">
        <v>2001</v>
      </c>
      <c r="B22" s="2">
        <f>'[1]Data-R'!B14/100</f>
        <v>4.5839</v>
      </c>
      <c r="C22" s="2">
        <f>Alvaredo2008!G49</f>
        <v>4.122094001434218</v>
      </c>
      <c r="E22" s="2">
        <f t="shared" si="1"/>
        <v>4.5839</v>
      </c>
      <c r="F22" s="4">
        <f>BancoDeEspana!E22*Alvaredo2008!F49</f>
        <v>3120.1519028043226</v>
      </c>
    </row>
    <row r="23" spans="1:6" ht="12.75">
      <c r="A23">
        <v>2002</v>
      </c>
      <c r="B23" s="2">
        <f>'[1]Data-R'!B15/100</f>
        <v>4.9477</v>
      </c>
      <c r="C23" s="2">
        <f>Alvaredo2008!G50</f>
        <v>4.418144880602796</v>
      </c>
      <c r="E23" s="2">
        <f t="shared" si="1"/>
        <v>4.9477</v>
      </c>
      <c r="F23" s="4">
        <f>BancoDeEspana!E23*Alvaredo2008!F50</f>
        <v>3607.902353563401</v>
      </c>
    </row>
    <row r="24" spans="1:6" ht="12.75">
      <c r="A24">
        <v>2003</v>
      </c>
      <c r="B24" s="2">
        <f>'[1]Data-R'!B16/100</f>
        <v>5.5062999999999995</v>
      </c>
      <c r="C24" s="2">
        <f>Alvaredo2008!G51</f>
        <v>4.946124832347141</v>
      </c>
      <c r="E24" s="2">
        <f t="shared" si="1"/>
        <v>5.5062999999999995</v>
      </c>
      <c r="F24" s="4">
        <f>BancoDeEspana!E24*Alvaredo2008!F51</f>
        <v>4311.027901385934</v>
      </c>
    </row>
    <row r="25" spans="1:6" ht="12.75">
      <c r="A25">
        <v>2004</v>
      </c>
      <c r="B25" s="2">
        <f>'[1]Data-R'!B17/100</f>
        <v>6.0421000000000005</v>
      </c>
      <c r="C25" s="2">
        <f>Alvaredo2008!G52</f>
        <v>5.2304630227242415</v>
      </c>
      <c r="E25" s="2">
        <f t="shared" si="1"/>
        <v>6.0421000000000005</v>
      </c>
      <c r="F25" s="4">
        <f>BancoDeEspana!E25*Alvaredo2008!F52</f>
        <v>5081.6738776098955</v>
      </c>
    </row>
    <row r="26" spans="1:6" ht="12.75">
      <c r="A26">
        <v>2005</v>
      </c>
      <c r="B26" s="2">
        <f>'[1]Data-R'!B18/100</f>
        <v>6.4962</v>
      </c>
      <c r="C26" s="2"/>
      <c r="E26" s="2">
        <f t="shared" si="1"/>
        <v>6.4962</v>
      </c>
      <c r="F26" s="4">
        <f>BancoDeEspana!E26*Alvaredo2008!F53</f>
        <v>5903.684216220116</v>
      </c>
    </row>
    <row r="27" spans="1:6" ht="12.75">
      <c r="A27">
        <v>2006</v>
      </c>
      <c r="B27" s="2">
        <f>'[1]Data-R'!B19/100</f>
        <v>6.7534</v>
      </c>
      <c r="C27" s="2"/>
      <c r="E27" s="2">
        <f t="shared" si="1"/>
        <v>6.7534</v>
      </c>
      <c r="F27" s="4">
        <f>BancoDeEspana!E27*Alvaredo2008!F54</f>
        <v>6633.866126957797</v>
      </c>
    </row>
    <row r="28" spans="1:6" ht="12.75">
      <c r="A28">
        <v>2007</v>
      </c>
      <c r="B28" s="2">
        <f>'[1]Data-R'!B20/100</f>
        <v>6.7011</v>
      </c>
      <c r="C28" s="2"/>
      <c r="E28" s="2">
        <f t="shared" si="1"/>
        <v>6.7011</v>
      </c>
      <c r="F28" s="4">
        <f>BancoDeEspana!E28*Alvaredo2008!F55</f>
        <v>7040.130085463922</v>
      </c>
    </row>
    <row r="29" spans="1:6" ht="12.75">
      <c r="A29">
        <v>2008</v>
      </c>
      <c r="B29" s="2">
        <f>'[1]Data-R'!B21/100</f>
        <v>6.2493</v>
      </c>
      <c r="C29" s="2"/>
      <c r="E29" s="2">
        <f t="shared" si="1"/>
        <v>6.2493</v>
      </c>
      <c r="F29" s="4">
        <f>BancoDeEspana!E29*Alvaredo2008!F56</f>
        <v>6843.972429771735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</dc:creator>
  <cp:keywords/>
  <dc:description/>
  <cp:lastModifiedBy>GZ</cp:lastModifiedBy>
  <dcterms:created xsi:type="dcterms:W3CDTF">2010-04-26T15:47:20Z</dcterms:created>
  <cp:category/>
  <cp:version/>
  <cp:contentType/>
  <cp:contentStatus/>
</cp:coreProperties>
</file>