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44" windowWidth="15876" windowHeight="10056" activeTab="0"/>
  </bookViews>
  <sheets>
    <sheet name="GoldsmithSeri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<sst xmlns="http://schemas.openxmlformats.org/spreadsheetml/2006/main" count="93" uniqueCount="51">
  <si>
    <t>(11/2011)</t>
  </si>
  <si>
    <t>GNP (£ bil)</t>
  </si>
  <si>
    <t>National assets (£ bil)</t>
  </si>
  <si>
    <t>National assets/GNP</t>
  </si>
  <si>
    <t>Net foreign assets/National assets</t>
  </si>
  <si>
    <t>NFA/GNP</t>
  </si>
  <si>
    <t>K/GNP</t>
  </si>
  <si>
    <t>W/GNP</t>
  </si>
  <si>
    <t>U.K.      (pp.232-233)</t>
  </si>
  <si>
    <t>France     (pp.216-217)</t>
  </si>
  <si>
    <t>GNP (FF bil)</t>
  </si>
  <si>
    <t>Financial assets/ National assets</t>
  </si>
  <si>
    <t>Net foreign assets/ National assets</t>
  </si>
  <si>
    <t>National assets (FF bil)</t>
  </si>
  <si>
    <t>Germany     (pp.225-226)</t>
  </si>
  <si>
    <t>GNP (DM bil)</t>
  </si>
  <si>
    <t>National assets (DM bil)</t>
  </si>
  <si>
    <t>Italy     (pp.249-250)</t>
  </si>
  <si>
    <t>GNP (lire bil)</t>
  </si>
  <si>
    <t>National assets (lire bil)</t>
  </si>
  <si>
    <t>Japan     (pp.255-256)</t>
  </si>
  <si>
    <t>GNP (Y tril)</t>
  </si>
  <si>
    <t>National assets (Y tril)</t>
  </si>
  <si>
    <t>United States     (pp.300-301)</t>
  </si>
  <si>
    <t>GNP ($ bil)</t>
  </si>
  <si>
    <t>National assets ($ bil)</t>
  </si>
  <si>
    <t>Australia     (pp.196-197)</t>
  </si>
  <si>
    <t>GNP ($A bil)</t>
  </si>
  <si>
    <t>National assets ($A bil)</t>
  </si>
  <si>
    <t>Canada     (pp.202-203)</t>
  </si>
  <si>
    <t>GNP ($C bil)</t>
  </si>
  <si>
    <t>National assets ($C bil)</t>
  </si>
  <si>
    <t xml:space="preserve">&gt;&gt;&gt; pour finir ces séries ont le mérite de montrer que les W/Y pouvaient être très éleves au 18c-19c (as high as 700%-800%, with net foreign wealth as high as 100%-150% in France-UK 1880-1913), </t>
  </si>
  <si>
    <t xml:space="preserve">mais pour le reste c'est vraiment très imprécis (ex. Japon 1970s around 400% alors que les modern balance sheets donnent &lt;250%; Germany passe de 230% à 460% de 1960 à 1972 = very dubious; etc.), </t>
  </si>
  <si>
    <r>
      <t xml:space="preserve">il n'y a vraiment pas grand-chose à en tirer, d'autant plus que Goldsmith ne se pose jamais la question de la cohérence with saving flows </t>
    </r>
    <r>
      <rPr>
        <sz val="10"/>
        <rFont val="Arial"/>
        <family val="2"/>
      </rPr>
      <t>(la critique Krueger JPE 1986 est très juste)</t>
    </r>
  </si>
  <si>
    <t>(Note: les chiffres 1957 semblent très proches des balance sheets UK 1957-1961 données par Revel 1967)</t>
  </si>
  <si>
    <t>W</t>
  </si>
  <si>
    <t>Bowley</t>
  </si>
  <si>
    <t>Y</t>
  </si>
  <si>
    <t xml:space="preserve">Giffen JRSS 1878 p.12, </t>
  </si>
  <si>
    <t>(3) Goldsmith states on p.96 that his key methodological principle is to value equity at book value (not market value) so that by construction net corporate wealth is equal to zero; this would imply that the numbers below are too low when Tobin's Q&gt;1, and too high when Tobin's Q&lt;1; however in the sectoral balance sheets it is only for U.S. 1975 (pp.328-331) that this principle of zero net corporate wealth appears clearly; so in the end there is some confusion about what exactly Goldsmith did</t>
  </si>
  <si>
    <t>(2) Goldsmith is mostly interested in the rise of financial intermdiation ratios (share of financial assets in total nominal assets, etc.) and not too much in net worth; he never computes this kind of ratio; so here we computed net worth by substracting financial assets and by adding net foreign assets (=book value rather than market value national wealth; = identical if Tobin's Q = 1)</t>
  </si>
  <si>
    <t>W (£ bil)</t>
  </si>
  <si>
    <t>W/Y</t>
  </si>
  <si>
    <t>Financial assets/GNP</t>
  </si>
  <si>
    <t xml:space="preserve">Computation of wealth-income and capital-output ratios based upon Goldsmith "Comparative National Balance Sheets" 1985 </t>
  </si>
  <si>
    <t>(0) Goldsmith himself never computes such ratios (the series were not constructed with this objective in mind)</t>
  </si>
  <si>
    <t>A number of major methodological problems:</t>
  </si>
  <si>
    <t>(1) Balance sheets provided in Goldsmith 1985 appendix A are given solely at the national level: impossible to break down private vs govt wealth (some balance sheets broken down by insitutional sector in appendix B, but only for the 1970s = official balance sheets; the historical balance sheets provided by Goldsmith are never broken down, except for US 1900, see pp.327-327: govt = &lt;5% of national net worth)</t>
  </si>
  <si>
    <t>(4) In UK balance sheets there are major problems with the excessive valuation of land in 1760-1850, due to the fact that for those years Goldsmith uses Feinstein 1978 fixed-price estimates &gt;&gt; sharp and artificial rise of W/Y in 1760 and drop in 1875; complete confusion between market price balance sheets and volume estimates of capital stock</t>
  </si>
  <si>
    <t>(so that in the end there is nothing robust in the higher UK W/Y 1760-1850; see detailled discussion in Piketty-Zucman 2012, UK apendix)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</si>
</sst>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00000000%"/>
    <numFmt numFmtId="167" formatCode="0.0000000000000%"/>
    <numFmt numFmtId="168" formatCode="0.000000000000%"/>
    <numFmt numFmtId="169" formatCode="0.00000000000%"/>
    <numFmt numFmtId="170" formatCode="0.0000000000%"/>
    <numFmt numFmtId="171" formatCode="0.000000000%"/>
    <numFmt numFmtId="172" formatCode="0.00000000%"/>
    <numFmt numFmtId="173" formatCode="0.0000000%"/>
    <numFmt numFmtId="174" formatCode="0.000000%"/>
    <numFmt numFmtId="175" formatCode="0.00000%"/>
    <numFmt numFmtId="176" formatCode="0.0000%"/>
    <numFmt numFmtId="177" formatCode="0.000%"/>
    <numFmt numFmtId="178" formatCode="0.0%"/>
    <numFmt numFmtId="179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179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workbookViewId="0" topLeftCell="A23">
      <selection activeCell="G86" sqref="G86"/>
    </sheetView>
  </sheetViews>
  <sheetFormatPr defaultColWidth="11.421875" defaultRowHeight="12.75"/>
  <cols>
    <col min="15" max="15" width="10.7109375" style="0" customWidth="1"/>
  </cols>
  <sheetData>
    <row r="1" spans="1:2" ht="12.75">
      <c r="A1" s="4" t="s">
        <v>0</v>
      </c>
      <c r="B1" s="4" t="s">
        <v>45</v>
      </c>
    </row>
    <row r="2" spans="1:2" ht="12.75">
      <c r="A2" s="4"/>
      <c r="B2" s="4"/>
    </row>
    <row r="3" spans="1:2" ht="12.75">
      <c r="A3" s="4" t="s">
        <v>47</v>
      </c>
      <c r="B3" s="4"/>
    </row>
    <row r="4" spans="1:2" ht="12.75">
      <c r="A4" s="9" t="s">
        <v>46</v>
      </c>
      <c r="B4" s="4"/>
    </row>
    <row r="5" ht="12.75">
      <c r="A5" t="s">
        <v>48</v>
      </c>
    </row>
    <row r="6" ht="12.75">
      <c r="A6" t="s">
        <v>41</v>
      </c>
    </row>
    <row r="7" ht="12.75">
      <c r="A7" s="9" t="s">
        <v>40</v>
      </c>
    </row>
    <row r="8" ht="12.75">
      <c r="A8" s="9" t="s">
        <v>49</v>
      </c>
    </row>
    <row r="9" ht="12.75">
      <c r="A9" s="9" t="s">
        <v>50</v>
      </c>
    </row>
    <row r="10" ht="12.75">
      <c r="A10" s="4" t="s">
        <v>32</v>
      </c>
    </row>
    <row r="11" ht="12.75">
      <c r="A11" s="4" t="s">
        <v>33</v>
      </c>
    </row>
    <row r="12" ht="12.75">
      <c r="A12" s="4" t="s">
        <v>34</v>
      </c>
    </row>
    <row r="13" ht="12.75">
      <c r="A13" s="9"/>
    </row>
    <row r="14" spans="2:14" ht="24.75" customHeight="1">
      <c r="B14" s="15" t="s">
        <v>8</v>
      </c>
      <c r="C14" s="15"/>
      <c r="D14" s="15"/>
      <c r="E14" s="15"/>
      <c r="F14" s="15"/>
      <c r="G14" s="15"/>
      <c r="H14" s="15"/>
      <c r="I14" s="15"/>
      <c r="J14" s="15"/>
      <c r="K14" s="15"/>
      <c r="M14" s="4" t="s">
        <v>37</v>
      </c>
      <c r="N14" s="4" t="s">
        <v>39</v>
      </c>
    </row>
    <row r="15" spans="2:15" ht="49.5" customHeight="1">
      <c r="B15" s="8" t="s">
        <v>1</v>
      </c>
      <c r="C15" s="8" t="s">
        <v>2</v>
      </c>
      <c r="D15" s="8" t="s">
        <v>3</v>
      </c>
      <c r="E15" s="8" t="s">
        <v>11</v>
      </c>
      <c r="F15" s="8" t="s">
        <v>12</v>
      </c>
      <c r="G15" s="5" t="s">
        <v>44</v>
      </c>
      <c r="H15" s="5" t="s">
        <v>6</v>
      </c>
      <c r="I15" s="5" t="s">
        <v>5</v>
      </c>
      <c r="J15" s="12" t="s">
        <v>42</v>
      </c>
      <c r="K15" s="5" t="s">
        <v>7</v>
      </c>
      <c r="M15" s="5" t="s">
        <v>38</v>
      </c>
      <c r="N15" s="5" t="s">
        <v>36</v>
      </c>
      <c r="O15" s="5" t="s">
        <v>43</v>
      </c>
    </row>
    <row r="16" spans="1:11" ht="12.75">
      <c r="A16" s="4">
        <v>1688</v>
      </c>
      <c r="B16" s="1">
        <v>0.05</v>
      </c>
      <c r="C16" s="1">
        <v>0.35</v>
      </c>
      <c r="D16" s="3">
        <f>C16/B16</f>
        <v>6.999999999999999</v>
      </c>
      <c r="E16" s="3">
        <v>0.11</v>
      </c>
      <c r="F16" s="3">
        <v>0</v>
      </c>
      <c r="G16" s="14">
        <f>E16*C16/B16</f>
        <v>0.7699999999999999</v>
      </c>
      <c r="H16" s="7">
        <f>(1-E16)*D16</f>
        <v>6.2299999999999995</v>
      </c>
      <c r="I16" s="7">
        <f aca="true" t="shared" si="0" ref="I16:I30">F16*D16</f>
        <v>0</v>
      </c>
      <c r="J16" s="13">
        <f aca="true" t="shared" si="1" ref="J16:J30">(1-E16+F16)*C16</f>
        <v>0.3115</v>
      </c>
      <c r="K16" s="7">
        <f aca="true" t="shared" si="2" ref="K16:K30">(1-E16+F16)*D16</f>
        <v>6.2299999999999995</v>
      </c>
    </row>
    <row r="17" spans="1:11" ht="12.75">
      <c r="A17" s="4">
        <v>1760</v>
      </c>
      <c r="B17" s="1">
        <v>0.09</v>
      </c>
      <c r="C17" s="1">
        <v>1.05</v>
      </c>
      <c r="D17" s="3">
        <f aca="true" t="shared" si="3" ref="D17:D30">C17/B17</f>
        <v>11.666666666666668</v>
      </c>
      <c r="E17" s="3">
        <v>0.267</v>
      </c>
      <c r="F17" s="3">
        <v>-0.02</v>
      </c>
      <c r="G17" s="14">
        <f aca="true" t="shared" si="4" ref="G17:G30">E17*C17/B17</f>
        <v>3.1150000000000007</v>
      </c>
      <c r="H17" s="7">
        <f aca="true" t="shared" si="5" ref="H17:H30">(1-E17)*D17</f>
        <v>8.551666666666668</v>
      </c>
      <c r="I17" s="7">
        <f t="shared" si="0"/>
        <v>-0.23333333333333336</v>
      </c>
      <c r="J17" s="13">
        <f t="shared" si="1"/>
        <v>0.74865</v>
      </c>
      <c r="K17" s="7">
        <f t="shared" si="2"/>
        <v>8.318333333333333</v>
      </c>
    </row>
    <row r="18" spans="1:15" ht="12.75">
      <c r="A18" s="4">
        <v>1800</v>
      </c>
      <c r="B18" s="1">
        <v>0.23</v>
      </c>
      <c r="C18" s="1">
        <v>2.73</v>
      </c>
      <c r="D18" s="3">
        <f t="shared" si="3"/>
        <v>11.869565217391303</v>
      </c>
      <c r="E18" s="3">
        <v>0.348</v>
      </c>
      <c r="F18" s="3">
        <v>0.004</v>
      </c>
      <c r="G18" s="14">
        <f t="shared" si="4"/>
        <v>4.130608695652173</v>
      </c>
      <c r="H18" s="7">
        <f t="shared" si="5"/>
        <v>7.73895652173913</v>
      </c>
      <c r="I18" s="7">
        <f t="shared" si="0"/>
        <v>0.04747826086956521</v>
      </c>
      <c r="J18" s="13">
        <f t="shared" si="1"/>
        <v>1.79088</v>
      </c>
      <c r="K18" s="7">
        <f t="shared" si="2"/>
        <v>7.786434782608695</v>
      </c>
      <c r="O18" s="3">
        <f>K19</f>
        <v>7.580941176470588</v>
      </c>
    </row>
    <row r="19" spans="1:15" ht="12.75">
      <c r="A19" s="4">
        <v>1830</v>
      </c>
      <c r="B19" s="1">
        <v>0.34</v>
      </c>
      <c r="C19" s="1">
        <v>4.04</v>
      </c>
      <c r="D19" s="3">
        <f t="shared" si="3"/>
        <v>11.88235294117647</v>
      </c>
      <c r="E19" s="3">
        <v>0.389</v>
      </c>
      <c r="F19" s="3">
        <v>0.027</v>
      </c>
      <c r="G19" s="14">
        <f t="shared" si="4"/>
        <v>4.6222352941176466</v>
      </c>
      <c r="H19" s="7">
        <f t="shared" si="5"/>
        <v>7.260117647058823</v>
      </c>
      <c r="I19" s="7">
        <f t="shared" si="0"/>
        <v>0.3208235294117647</v>
      </c>
      <c r="J19" s="13">
        <f t="shared" si="1"/>
        <v>2.5775200000000003</v>
      </c>
      <c r="K19" s="7">
        <f t="shared" si="2"/>
        <v>7.580941176470588</v>
      </c>
      <c r="O19" s="3">
        <f>K20</f>
        <v>8.247309090909091</v>
      </c>
    </row>
    <row r="20" spans="1:15" ht="12.75">
      <c r="A20" s="4">
        <v>1850</v>
      </c>
      <c r="B20" s="1">
        <v>0.55</v>
      </c>
      <c r="C20" s="1">
        <v>6.74</v>
      </c>
      <c r="D20" s="3">
        <f t="shared" si="3"/>
        <v>12.254545454545454</v>
      </c>
      <c r="E20" s="3">
        <v>0.358</v>
      </c>
      <c r="F20" s="3">
        <v>0.031</v>
      </c>
      <c r="G20" s="14">
        <f t="shared" si="4"/>
        <v>4.387127272727272</v>
      </c>
      <c r="H20" s="7">
        <f t="shared" si="5"/>
        <v>7.867418181818182</v>
      </c>
      <c r="I20" s="7">
        <f t="shared" si="0"/>
        <v>0.37989090909090906</v>
      </c>
      <c r="J20" s="13">
        <f t="shared" si="1"/>
        <v>4.536020000000001</v>
      </c>
      <c r="K20" s="7">
        <f t="shared" si="2"/>
        <v>8.247309090909091</v>
      </c>
      <c r="L20" s="6">
        <v>1865</v>
      </c>
      <c r="M20" s="11">
        <v>0.8</v>
      </c>
      <c r="N20" s="10">
        <f>6.1-0.3</f>
        <v>5.8</v>
      </c>
      <c r="O20" s="3">
        <f>N20/M20</f>
        <v>7.249999999999999</v>
      </c>
    </row>
    <row r="21" spans="1:15" ht="12.75">
      <c r="A21" s="4">
        <v>1875</v>
      </c>
      <c r="B21" s="1">
        <v>1.36</v>
      </c>
      <c r="C21" s="1">
        <v>12.36</v>
      </c>
      <c r="D21" s="3">
        <f t="shared" si="3"/>
        <v>9.088235294117647</v>
      </c>
      <c r="E21" s="3">
        <v>0.375</v>
      </c>
      <c r="F21" s="3">
        <v>0.097</v>
      </c>
      <c r="G21" s="14">
        <f t="shared" si="4"/>
        <v>3.4080882352941173</v>
      </c>
      <c r="H21" s="7">
        <f t="shared" si="5"/>
        <v>5.680147058823529</v>
      </c>
      <c r="I21" s="7">
        <f t="shared" si="0"/>
        <v>0.8815588235294117</v>
      </c>
      <c r="J21" s="13">
        <f t="shared" si="1"/>
        <v>8.923919999999999</v>
      </c>
      <c r="K21" s="7">
        <f t="shared" si="2"/>
        <v>6.561705882352941</v>
      </c>
      <c r="L21" s="6">
        <v>1875</v>
      </c>
      <c r="M21" s="6">
        <v>1.1</v>
      </c>
      <c r="N21" s="10">
        <f>8.5-0.4</f>
        <v>8.1</v>
      </c>
      <c r="O21" s="3">
        <f>N21/M21</f>
        <v>7.363636363636362</v>
      </c>
    </row>
    <row r="22" spans="1:15" ht="12.75">
      <c r="A22" s="4">
        <v>1895</v>
      </c>
      <c r="B22" s="1">
        <v>1.67</v>
      </c>
      <c r="C22" s="1">
        <v>16.18</v>
      </c>
      <c r="D22" s="3">
        <f t="shared" si="3"/>
        <v>9.688622754491018</v>
      </c>
      <c r="E22" s="3">
        <v>0.509</v>
      </c>
      <c r="F22" s="3">
        <v>0.146</v>
      </c>
      <c r="G22" s="14">
        <f t="shared" si="4"/>
        <v>4.931508982035929</v>
      </c>
      <c r="H22" s="7">
        <f t="shared" si="5"/>
        <v>4.75711377245509</v>
      </c>
      <c r="I22" s="7">
        <f t="shared" si="0"/>
        <v>1.4145389221556885</v>
      </c>
      <c r="J22" s="13">
        <f t="shared" si="1"/>
        <v>10.30666</v>
      </c>
      <c r="K22" s="7">
        <f t="shared" si="2"/>
        <v>6.171652694610779</v>
      </c>
      <c r="L22" s="6">
        <v>1895</v>
      </c>
      <c r="O22" s="3">
        <f>K22*O21/K21</f>
        <v>6.925913325068756</v>
      </c>
    </row>
    <row r="23" spans="1:15" ht="12.75">
      <c r="A23" s="4">
        <v>1913</v>
      </c>
      <c r="B23" s="1">
        <v>2.73</v>
      </c>
      <c r="C23" s="1">
        <v>23.52</v>
      </c>
      <c r="D23" s="3">
        <f t="shared" si="3"/>
        <v>8.615384615384615</v>
      </c>
      <c r="E23" s="3">
        <v>0.474</v>
      </c>
      <c r="F23" s="3">
        <v>0.178</v>
      </c>
      <c r="G23" s="14">
        <f t="shared" si="4"/>
        <v>4.083692307692307</v>
      </c>
      <c r="H23" s="7">
        <f t="shared" si="5"/>
        <v>4.531692307692308</v>
      </c>
      <c r="I23" s="7">
        <f t="shared" si="0"/>
        <v>1.5335384615384613</v>
      </c>
      <c r="J23" s="13">
        <f t="shared" si="1"/>
        <v>16.55808</v>
      </c>
      <c r="K23" s="7">
        <f t="shared" si="2"/>
        <v>6.0652307692307685</v>
      </c>
      <c r="L23" s="6">
        <v>1913</v>
      </c>
      <c r="O23" s="3">
        <f>K23*O22/K22</f>
        <v>6.806485180365716</v>
      </c>
    </row>
    <row r="24" spans="1:11" ht="12.75">
      <c r="A24" s="4">
        <v>1927</v>
      </c>
      <c r="B24" s="1">
        <v>4.88</v>
      </c>
      <c r="C24" s="1">
        <v>47.82</v>
      </c>
      <c r="D24" s="3">
        <f t="shared" si="3"/>
        <v>9.799180327868852</v>
      </c>
      <c r="E24" s="3">
        <v>0.599</v>
      </c>
      <c r="F24" s="3">
        <v>0.108</v>
      </c>
      <c r="G24" s="14">
        <f t="shared" si="4"/>
        <v>5.8697090163934424</v>
      </c>
      <c r="H24" s="7">
        <f t="shared" si="5"/>
        <v>3.92947131147541</v>
      </c>
      <c r="I24" s="7">
        <f t="shared" si="0"/>
        <v>1.058311475409836</v>
      </c>
      <c r="J24" s="13">
        <f t="shared" si="1"/>
        <v>24.34038</v>
      </c>
      <c r="K24" s="7">
        <f t="shared" si="2"/>
        <v>4.987782786885246</v>
      </c>
    </row>
    <row r="25" spans="1:11" ht="12.75">
      <c r="A25" s="4">
        <v>1937</v>
      </c>
      <c r="B25" s="1">
        <v>5.63</v>
      </c>
      <c r="C25" s="1">
        <v>58.17</v>
      </c>
      <c r="D25" s="3">
        <f t="shared" si="3"/>
        <v>10.33214920071048</v>
      </c>
      <c r="E25" s="3">
        <v>0.634</v>
      </c>
      <c r="F25" s="3">
        <v>0.09</v>
      </c>
      <c r="G25" s="14">
        <f t="shared" si="4"/>
        <v>6.550582593250445</v>
      </c>
      <c r="H25" s="7">
        <f t="shared" si="5"/>
        <v>3.781566607460036</v>
      </c>
      <c r="I25" s="7">
        <f t="shared" si="0"/>
        <v>0.9298934280639433</v>
      </c>
      <c r="J25" s="13">
        <f t="shared" si="1"/>
        <v>26.52552</v>
      </c>
      <c r="K25" s="7">
        <f t="shared" si="2"/>
        <v>4.711460035523979</v>
      </c>
    </row>
    <row r="26" spans="1:11" ht="12.75">
      <c r="A26" s="4">
        <v>1948</v>
      </c>
      <c r="B26" s="1">
        <v>12.3</v>
      </c>
      <c r="C26" s="1">
        <v>110</v>
      </c>
      <c r="D26" s="3">
        <f t="shared" si="3"/>
        <v>8.94308943089431</v>
      </c>
      <c r="E26" s="3">
        <v>0.635</v>
      </c>
      <c r="F26" s="3">
        <v>0</v>
      </c>
      <c r="G26" s="14">
        <f t="shared" si="4"/>
        <v>5.678861788617885</v>
      </c>
      <c r="H26" s="7">
        <f t="shared" si="5"/>
        <v>3.2642276422764227</v>
      </c>
      <c r="I26" s="7">
        <f t="shared" si="0"/>
        <v>0</v>
      </c>
      <c r="J26" s="13">
        <f t="shared" si="1"/>
        <v>40.15</v>
      </c>
      <c r="K26" s="7">
        <f t="shared" si="2"/>
        <v>3.2642276422764227</v>
      </c>
    </row>
    <row r="27" spans="1:11" ht="12.75">
      <c r="A27" s="4">
        <v>1957</v>
      </c>
      <c r="B27" s="1">
        <v>21.6</v>
      </c>
      <c r="C27" s="1">
        <v>177.8</v>
      </c>
      <c r="D27" s="3">
        <f t="shared" si="3"/>
        <v>8.231481481481481</v>
      </c>
      <c r="E27" s="3">
        <v>0.588</v>
      </c>
      <c r="F27" s="3">
        <v>0.001</v>
      </c>
      <c r="G27" s="14">
        <f t="shared" si="4"/>
        <v>4.840111111111111</v>
      </c>
      <c r="H27" s="7">
        <f t="shared" si="5"/>
        <v>3.3913703703703706</v>
      </c>
      <c r="I27" s="7">
        <f t="shared" si="0"/>
        <v>0.008231481481481482</v>
      </c>
      <c r="J27" s="13">
        <f t="shared" si="1"/>
        <v>73.43140000000001</v>
      </c>
      <c r="K27" s="7">
        <f t="shared" si="2"/>
        <v>3.399601851851852</v>
      </c>
    </row>
    <row r="28" spans="1:11" ht="12.75">
      <c r="A28" s="4">
        <v>1965</v>
      </c>
      <c r="B28" s="1">
        <v>37.2</v>
      </c>
      <c r="C28" s="1">
        <v>295.6</v>
      </c>
      <c r="D28" s="3">
        <f t="shared" si="3"/>
        <v>7.946236559139785</v>
      </c>
      <c r="E28" s="3">
        <v>0.597</v>
      </c>
      <c r="F28" s="3">
        <v>0.02</v>
      </c>
      <c r="G28" s="14">
        <f t="shared" si="4"/>
        <v>4.743903225806452</v>
      </c>
      <c r="H28" s="7">
        <f t="shared" si="5"/>
        <v>3.2023333333333337</v>
      </c>
      <c r="I28" s="7">
        <f t="shared" si="0"/>
        <v>0.1589247311827957</v>
      </c>
      <c r="J28" s="13">
        <f t="shared" si="1"/>
        <v>125.03880000000002</v>
      </c>
      <c r="K28" s="7">
        <f t="shared" si="2"/>
        <v>3.361258064516129</v>
      </c>
    </row>
    <row r="29" spans="1:11" ht="12.75">
      <c r="A29" s="4">
        <v>1973</v>
      </c>
      <c r="B29" s="1">
        <v>79.3</v>
      </c>
      <c r="C29" s="1">
        <v>702.5</v>
      </c>
      <c r="D29" s="3">
        <f t="shared" si="3"/>
        <v>8.858764186633039</v>
      </c>
      <c r="E29" s="3">
        <v>0.561</v>
      </c>
      <c r="F29" s="3">
        <v>0.006</v>
      </c>
      <c r="G29" s="14">
        <f t="shared" si="4"/>
        <v>4.969766708701135</v>
      </c>
      <c r="H29" s="7">
        <f t="shared" si="5"/>
        <v>3.8889974779319036</v>
      </c>
      <c r="I29" s="7">
        <f t="shared" si="0"/>
        <v>0.053152585119798236</v>
      </c>
      <c r="J29" s="13">
        <f t="shared" si="1"/>
        <v>312.61249999999995</v>
      </c>
      <c r="K29" s="7">
        <f t="shared" si="2"/>
        <v>3.942150063051702</v>
      </c>
    </row>
    <row r="30" spans="1:11" ht="12.75">
      <c r="A30" s="4">
        <v>1977</v>
      </c>
      <c r="B30" s="1">
        <v>105.4</v>
      </c>
      <c r="C30" s="1">
        <v>1327.6</v>
      </c>
      <c r="D30" s="3">
        <f t="shared" si="3"/>
        <v>12.59582542694497</v>
      </c>
      <c r="E30" s="3">
        <v>0.525</v>
      </c>
      <c r="F30" s="3">
        <v>-0.01</v>
      </c>
      <c r="G30" s="14">
        <f t="shared" si="4"/>
        <v>6.61280834914611</v>
      </c>
      <c r="H30" s="7">
        <f t="shared" si="5"/>
        <v>5.98301707779886</v>
      </c>
      <c r="I30" s="7">
        <f t="shared" si="0"/>
        <v>-0.1259582542694497</v>
      </c>
      <c r="J30" s="13">
        <f t="shared" si="1"/>
        <v>617.334</v>
      </c>
      <c r="K30" s="7">
        <f t="shared" si="2"/>
        <v>5.85705882352941</v>
      </c>
    </row>
    <row r="31" spans="1:11" ht="12.75">
      <c r="A31" s="9" t="s">
        <v>35</v>
      </c>
      <c r="B31" s="1"/>
      <c r="C31" s="1"/>
      <c r="D31" s="3"/>
      <c r="E31" s="3"/>
      <c r="F31" s="3"/>
      <c r="G31" s="3"/>
      <c r="H31" s="7"/>
      <c r="I31" s="7"/>
      <c r="J31" s="7"/>
      <c r="K31" s="7"/>
    </row>
    <row r="33" spans="2:11" ht="30" customHeight="1">
      <c r="B33" s="15" t="s">
        <v>9</v>
      </c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52.5">
      <c r="B34" s="8" t="s">
        <v>10</v>
      </c>
      <c r="C34" s="8" t="s">
        <v>13</v>
      </c>
      <c r="D34" s="8" t="s">
        <v>3</v>
      </c>
      <c r="E34" s="8" t="s">
        <v>11</v>
      </c>
      <c r="F34" s="8" t="s">
        <v>4</v>
      </c>
      <c r="G34" s="8"/>
      <c r="H34" s="5" t="s">
        <v>6</v>
      </c>
      <c r="I34" s="5" t="s">
        <v>5</v>
      </c>
      <c r="J34" s="5"/>
      <c r="K34" s="6" t="s">
        <v>7</v>
      </c>
    </row>
    <row r="35" spans="1:11" ht="12.75">
      <c r="A35" s="4">
        <v>1815</v>
      </c>
      <c r="B35" s="2">
        <v>10</v>
      </c>
      <c r="C35" s="2">
        <v>73.7</v>
      </c>
      <c r="D35" s="3">
        <f>C35/B35</f>
        <v>7.37</v>
      </c>
      <c r="E35" s="3">
        <v>0.118</v>
      </c>
      <c r="F35" s="3">
        <v>0.005</v>
      </c>
      <c r="G35" s="3"/>
      <c r="H35" s="7">
        <f>(1-E35)*D35</f>
        <v>6.5003400000000005</v>
      </c>
      <c r="I35" s="7">
        <f aca="true" t="shared" si="6" ref="I35:I43">F35*D35</f>
        <v>0.03685</v>
      </c>
      <c r="J35" s="7"/>
      <c r="K35" s="7">
        <f aca="true" t="shared" si="7" ref="K35:K43">(1-E35+F35)*D35</f>
        <v>6.53719</v>
      </c>
    </row>
    <row r="36" spans="1:11" ht="12.75">
      <c r="A36" s="4">
        <v>1850</v>
      </c>
      <c r="B36" s="2">
        <v>12.1</v>
      </c>
      <c r="C36" s="2">
        <v>150.1</v>
      </c>
      <c r="D36" s="3">
        <f aca="true" t="shared" si="8" ref="D36:D43">C36/B36</f>
        <v>12.40495867768595</v>
      </c>
      <c r="E36" s="3">
        <v>0.162</v>
      </c>
      <c r="F36" s="3">
        <v>0.005</v>
      </c>
      <c r="G36" s="3"/>
      <c r="H36" s="7">
        <f aca="true" t="shared" si="9" ref="H36:H43">(1-E36)*D36</f>
        <v>10.395355371900827</v>
      </c>
      <c r="I36" s="7">
        <f t="shared" si="6"/>
        <v>0.062024793388429755</v>
      </c>
      <c r="J36" s="7"/>
      <c r="K36" s="7">
        <f t="shared" si="7"/>
        <v>10.457380165289257</v>
      </c>
    </row>
    <row r="37" spans="1:11" ht="12.75">
      <c r="A37" s="4">
        <v>1880</v>
      </c>
      <c r="B37" s="2">
        <v>22.4</v>
      </c>
      <c r="C37" s="2">
        <v>317.9</v>
      </c>
      <c r="D37" s="3">
        <f t="shared" si="8"/>
        <v>14.191964285714286</v>
      </c>
      <c r="E37" s="3">
        <v>0.286</v>
      </c>
      <c r="F37" s="3">
        <v>0.049</v>
      </c>
      <c r="G37" s="3"/>
      <c r="H37" s="7">
        <f t="shared" si="9"/>
        <v>10.1330625</v>
      </c>
      <c r="I37" s="7">
        <f t="shared" si="6"/>
        <v>0.6954062500000001</v>
      </c>
      <c r="J37" s="7"/>
      <c r="K37" s="7">
        <f t="shared" si="7"/>
        <v>10.82846875</v>
      </c>
    </row>
    <row r="38" spans="1:11" ht="12.75">
      <c r="A38" s="4">
        <v>1913</v>
      </c>
      <c r="B38" s="2">
        <v>39.6</v>
      </c>
      <c r="C38" s="2">
        <v>506</v>
      </c>
      <c r="D38" s="3">
        <f t="shared" si="8"/>
        <v>12.777777777777777</v>
      </c>
      <c r="E38" s="3">
        <v>0.393</v>
      </c>
      <c r="F38" s="3">
        <v>0.076</v>
      </c>
      <c r="G38" s="3"/>
      <c r="H38" s="7">
        <f t="shared" si="9"/>
        <v>7.75611111111111</v>
      </c>
      <c r="I38" s="7">
        <f t="shared" si="6"/>
        <v>0.971111111111111</v>
      </c>
      <c r="J38" s="7"/>
      <c r="K38" s="7">
        <f t="shared" si="7"/>
        <v>8.72722222222222</v>
      </c>
    </row>
    <row r="39" spans="1:11" ht="12.75">
      <c r="A39" s="4">
        <v>1929</v>
      </c>
      <c r="B39" s="2">
        <v>310</v>
      </c>
      <c r="C39" s="2">
        <v>2631</v>
      </c>
      <c r="D39" s="3">
        <f t="shared" si="8"/>
        <v>8.487096774193548</v>
      </c>
      <c r="E39" s="3">
        <v>0.431</v>
      </c>
      <c r="F39" s="3">
        <v>0.008</v>
      </c>
      <c r="G39" s="3"/>
      <c r="H39" s="7">
        <f t="shared" si="9"/>
        <v>4.829158064516128</v>
      </c>
      <c r="I39" s="7">
        <f t="shared" si="6"/>
        <v>0.06789677419354838</v>
      </c>
      <c r="J39" s="7"/>
      <c r="K39" s="7">
        <f t="shared" si="7"/>
        <v>4.897054838709677</v>
      </c>
    </row>
    <row r="40" spans="1:11" ht="12.75">
      <c r="A40" s="4">
        <v>1950</v>
      </c>
      <c r="B40" s="2">
        <v>113</v>
      </c>
      <c r="C40" s="2">
        <v>546</v>
      </c>
      <c r="D40" s="3">
        <f t="shared" si="8"/>
        <v>4.831858407079646</v>
      </c>
      <c r="E40" s="3">
        <v>0.352</v>
      </c>
      <c r="F40" s="3">
        <v>0</v>
      </c>
      <c r="G40" s="3"/>
      <c r="H40" s="7">
        <f t="shared" si="9"/>
        <v>3.1310442477876106</v>
      </c>
      <c r="I40" s="7">
        <f t="shared" si="6"/>
        <v>0</v>
      </c>
      <c r="J40" s="7"/>
      <c r="K40" s="7">
        <f t="shared" si="7"/>
        <v>3.1310442477876106</v>
      </c>
    </row>
    <row r="41" spans="1:11" ht="12.75">
      <c r="A41" s="4">
        <v>1960</v>
      </c>
      <c r="B41" s="2">
        <v>312</v>
      </c>
      <c r="C41" s="2">
        <v>1835</v>
      </c>
      <c r="D41" s="3">
        <f t="shared" si="8"/>
        <v>5.881410256410256</v>
      </c>
      <c r="E41" s="3">
        <v>0.549</v>
      </c>
      <c r="F41" s="3">
        <v>0</v>
      </c>
      <c r="G41" s="3"/>
      <c r="H41" s="7">
        <f t="shared" si="9"/>
        <v>2.652516025641025</v>
      </c>
      <c r="I41" s="7">
        <f t="shared" si="6"/>
        <v>0</v>
      </c>
      <c r="J41" s="7"/>
      <c r="K41" s="7">
        <f t="shared" si="7"/>
        <v>2.652516025641025</v>
      </c>
    </row>
    <row r="42" spans="1:11" ht="12.75">
      <c r="A42" s="4">
        <v>1972</v>
      </c>
      <c r="B42" s="2">
        <v>1055</v>
      </c>
      <c r="C42" s="2">
        <v>7270</v>
      </c>
      <c r="D42" s="3">
        <f t="shared" si="8"/>
        <v>6.890995260663507</v>
      </c>
      <c r="E42" s="3">
        <v>0.442</v>
      </c>
      <c r="F42" s="3">
        <v>-0.007</v>
      </c>
      <c r="G42" s="3"/>
      <c r="H42" s="7">
        <f t="shared" si="9"/>
        <v>3.845175355450237</v>
      </c>
      <c r="I42" s="7">
        <f t="shared" si="6"/>
        <v>-0.04823696682464455</v>
      </c>
      <c r="J42" s="7"/>
      <c r="K42" s="7">
        <f t="shared" si="7"/>
        <v>3.7969383886255925</v>
      </c>
    </row>
    <row r="43" spans="1:11" ht="12.75">
      <c r="A43" s="4">
        <v>1976</v>
      </c>
      <c r="B43" s="2">
        <v>1787</v>
      </c>
      <c r="C43" s="2">
        <v>12935</v>
      </c>
      <c r="D43" s="3">
        <f t="shared" si="8"/>
        <v>7.238388360380526</v>
      </c>
      <c r="E43" s="3">
        <v>0.409</v>
      </c>
      <c r="F43" s="3">
        <v>-0.004</v>
      </c>
      <c r="G43" s="3"/>
      <c r="H43" s="7">
        <f t="shared" si="9"/>
        <v>4.277887520984891</v>
      </c>
      <c r="I43" s="7">
        <f t="shared" si="6"/>
        <v>-0.028953553441522104</v>
      </c>
      <c r="J43" s="7"/>
      <c r="K43" s="7">
        <f t="shared" si="7"/>
        <v>4.248933967543368</v>
      </c>
    </row>
    <row r="45" spans="2:11" ht="30" customHeight="1">
      <c r="B45" s="15" t="s">
        <v>14</v>
      </c>
      <c r="C45" s="15"/>
      <c r="D45" s="15"/>
      <c r="E45" s="15"/>
      <c r="F45" s="15"/>
      <c r="G45" s="15"/>
      <c r="H45" s="15"/>
      <c r="I45" s="15"/>
      <c r="J45" s="15"/>
      <c r="K45" s="15"/>
    </row>
    <row r="46" spans="2:11" ht="52.5">
      <c r="B46" s="8" t="s">
        <v>15</v>
      </c>
      <c r="C46" s="8" t="s">
        <v>16</v>
      </c>
      <c r="D46" s="8" t="s">
        <v>3</v>
      </c>
      <c r="E46" s="8" t="s">
        <v>11</v>
      </c>
      <c r="F46" s="8" t="s">
        <v>4</v>
      </c>
      <c r="G46" s="8"/>
      <c r="H46" s="5" t="s">
        <v>6</v>
      </c>
      <c r="I46" s="5" t="s">
        <v>5</v>
      </c>
      <c r="J46" s="5"/>
      <c r="K46" s="6" t="s">
        <v>7</v>
      </c>
    </row>
    <row r="47" spans="1:11" ht="12.75">
      <c r="A47" s="4">
        <v>1850</v>
      </c>
      <c r="B47" s="2">
        <v>6.6</v>
      </c>
      <c r="C47" s="2">
        <v>73.7</v>
      </c>
      <c r="D47" s="3">
        <f>C47/B47</f>
        <v>11.166666666666668</v>
      </c>
      <c r="E47" s="3">
        <v>0.152</v>
      </c>
      <c r="F47" s="3">
        <v>0</v>
      </c>
      <c r="G47" s="3"/>
      <c r="H47" s="7">
        <f>(1-E47)*D47</f>
        <v>9.469333333333335</v>
      </c>
      <c r="I47" s="7">
        <f aca="true" t="shared" si="10" ref="I47:I56">F47*D47</f>
        <v>0</v>
      </c>
      <c r="J47" s="7"/>
      <c r="K47" s="7">
        <f aca="true" t="shared" si="11" ref="K47:K56">(1-E47+F47)*D47</f>
        <v>9.469333333333335</v>
      </c>
    </row>
    <row r="48" spans="1:11" ht="12.75">
      <c r="A48" s="4">
        <v>1875</v>
      </c>
      <c r="B48" s="2">
        <v>19</v>
      </c>
      <c r="C48" s="2">
        <v>186.4</v>
      </c>
      <c r="D48" s="3">
        <f aca="true" t="shared" si="12" ref="D48:D56">C48/B48</f>
        <v>9.810526315789474</v>
      </c>
      <c r="E48" s="3">
        <v>0.235</v>
      </c>
      <c r="F48" s="3">
        <v>0</v>
      </c>
      <c r="G48" s="3"/>
      <c r="H48" s="7">
        <f aca="true" t="shared" si="13" ref="H48:H56">(1-E48)*D48</f>
        <v>7.505052631578947</v>
      </c>
      <c r="I48" s="7">
        <f t="shared" si="10"/>
        <v>0</v>
      </c>
      <c r="J48" s="7"/>
      <c r="K48" s="7">
        <f t="shared" si="11"/>
        <v>7.505052631578947</v>
      </c>
    </row>
    <row r="49" spans="1:11" ht="12.75">
      <c r="A49" s="4">
        <v>1895</v>
      </c>
      <c r="B49" s="2">
        <v>27.4</v>
      </c>
      <c r="C49" s="2">
        <v>267.8</v>
      </c>
      <c r="D49" s="3">
        <f t="shared" si="12"/>
        <v>9.773722627737227</v>
      </c>
      <c r="E49" s="3">
        <v>0.365</v>
      </c>
      <c r="F49" s="3">
        <v>0</v>
      </c>
      <c r="G49" s="3"/>
      <c r="H49" s="7">
        <f t="shared" si="13"/>
        <v>6.206313868613139</v>
      </c>
      <c r="I49" s="7">
        <f t="shared" si="10"/>
        <v>0</v>
      </c>
      <c r="J49" s="7"/>
      <c r="K49" s="7">
        <f t="shared" si="11"/>
        <v>6.206313868613139</v>
      </c>
    </row>
    <row r="50" spans="1:11" ht="12.75">
      <c r="A50" s="4">
        <v>1913</v>
      </c>
      <c r="B50" s="2">
        <v>55.1</v>
      </c>
      <c r="C50" s="2">
        <v>639.3</v>
      </c>
      <c r="D50" s="3">
        <f t="shared" si="12"/>
        <v>11.602540834845733</v>
      </c>
      <c r="E50" s="3">
        <v>0.395</v>
      </c>
      <c r="F50" s="3">
        <v>0</v>
      </c>
      <c r="G50" s="3"/>
      <c r="H50" s="7">
        <f t="shared" si="13"/>
        <v>7.019537205081669</v>
      </c>
      <c r="I50" s="7">
        <f t="shared" si="10"/>
        <v>0</v>
      </c>
      <c r="J50" s="7"/>
      <c r="K50" s="7">
        <f t="shared" si="11"/>
        <v>7.019537205081669</v>
      </c>
    </row>
    <row r="51" spans="1:11" ht="12.75">
      <c r="A51" s="4">
        <v>1929</v>
      </c>
      <c r="B51" s="2">
        <v>79.5</v>
      </c>
      <c r="C51" s="2">
        <v>773</v>
      </c>
      <c r="D51" s="3">
        <f t="shared" si="12"/>
        <v>9.723270440251572</v>
      </c>
      <c r="E51" s="3">
        <v>0.271</v>
      </c>
      <c r="F51" s="3">
        <v>-0.013</v>
      </c>
      <c r="G51" s="3"/>
      <c r="H51" s="7">
        <f t="shared" si="13"/>
        <v>7.088264150943395</v>
      </c>
      <c r="I51" s="7">
        <f t="shared" si="10"/>
        <v>-0.12640251572327044</v>
      </c>
      <c r="J51" s="7"/>
      <c r="K51" s="7">
        <f t="shared" si="11"/>
        <v>6.961861635220125</v>
      </c>
    </row>
    <row r="52" spans="1:11" ht="12.75">
      <c r="A52" s="4">
        <v>1938</v>
      </c>
      <c r="B52" s="2">
        <v>108</v>
      </c>
      <c r="C52" s="2">
        <v>734.8</v>
      </c>
      <c r="D52" s="3">
        <f>C52/B52</f>
        <v>6.803703703703703</v>
      </c>
      <c r="E52" s="3">
        <v>0.361</v>
      </c>
      <c r="F52" s="3">
        <v>0.009</v>
      </c>
      <c r="G52" s="3"/>
      <c r="H52" s="7">
        <f>(1-E52)*D52</f>
        <v>4.347566666666666</v>
      </c>
      <c r="I52" s="7">
        <f t="shared" si="10"/>
        <v>0.06123333333333332</v>
      </c>
      <c r="J52" s="7"/>
      <c r="K52" s="7">
        <f t="shared" si="11"/>
        <v>4.408799999999999</v>
      </c>
    </row>
    <row r="53" spans="1:11" ht="12.75">
      <c r="A53" s="4">
        <v>1950</v>
      </c>
      <c r="B53" s="2">
        <v>108.7</v>
      </c>
      <c r="C53" s="2">
        <v>576.6</v>
      </c>
      <c r="D53" s="3">
        <f t="shared" si="12"/>
        <v>5.304507819687212</v>
      </c>
      <c r="E53" s="3">
        <v>0.285</v>
      </c>
      <c r="F53" s="3">
        <v>-0.026</v>
      </c>
      <c r="G53" s="3"/>
      <c r="H53" s="7">
        <f t="shared" si="13"/>
        <v>3.792723091076357</v>
      </c>
      <c r="I53" s="7">
        <f t="shared" si="10"/>
        <v>-0.13791720331186752</v>
      </c>
      <c r="J53" s="7"/>
      <c r="K53" s="7">
        <f t="shared" si="11"/>
        <v>3.6548058877644896</v>
      </c>
    </row>
    <row r="54" spans="1:11" ht="12.75">
      <c r="A54" s="4">
        <v>1960</v>
      </c>
      <c r="B54" s="2">
        <v>473</v>
      </c>
      <c r="C54" s="2">
        <v>1970</v>
      </c>
      <c r="D54" s="3">
        <f t="shared" si="12"/>
        <v>4.164904862579281</v>
      </c>
      <c r="E54" s="3">
        <v>0.442</v>
      </c>
      <c r="F54" s="3">
        <v>0.012</v>
      </c>
      <c r="G54" s="3"/>
      <c r="H54" s="7">
        <f t="shared" si="13"/>
        <v>2.3240169133192388</v>
      </c>
      <c r="I54" s="7">
        <f t="shared" si="10"/>
        <v>0.04997885835095137</v>
      </c>
      <c r="J54" s="7"/>
      <c r="K54" s="7">
        <f t="shared" si="11"/>
        <v>2.3739957716701903</v>
      </c>
    </row>
    <row r="55" spans="1:11" ht="12.75">
      <c r="A55" s="4">
        <v>1972</v>
      </c>
      <c r="B55" s="2">
        <v>874</v>
      </c>
      <c r="C55" s="2">
        <v>6995</v>
      </c>
      <c r="D55" s="3">
        <f t="shared" si="12"/>
        <v>8.003432494279176</v>
      </c>
      <c r="E55" s="3">
        <v>0.425</v>
      </c>
      <c r="F55" s="3">
        <v>0.005</v>
      </c>
      <c r="G55" s="3"/>
      <c r="H55" s="7">
        <f t="shared" si="13"/>
        <v>4.601973684210526</v>
      </c>
      <c r="I55" s="7">
        <f t="shared" si="10"/>
        <v>0.04001716247139588</v>
      </c>
      <c r="J55" s="7"/>
      <c r="K55" s="7">
        <f t="shared" si="11"/>
        <v>4.641990846681922</v>
      </c>
    </row>
    <row r="56" spans="1:11" ht="12.75">
      <c r="A56" s="4">
        <v>1977</v>
      </c>
      <c r="B56" s="2">
        <v>1248</v>
      </c>
      <c r="C56" s="2">
        <v>10172</v>
      </c>
      <c r="D56" s="3">
        <f t="shared" si="12"/>
        <v>8.150641025641026</v>
      </c>
      <c r="E56" s="3">
        <v>0.426</v>
      </c>
      <c r="F56" s="3">
        <v>0.01</v>
      </c>
      <c r="G56" s="3"/>
      <c r="H56" s="7">
        <f t="shared" si="13"/>
        <v>4.678467948717949</v>
      </c>
      <c r="I56" s="7">
        <f t="shared" si="10"/>
        <v>0.08150641025641026</v>
      </c>
      <c r="J56" s="7"/>
      <c r="K56" s="7">
        <f t="shared" si="11"/>
        <v>4.759974358974359</v>
      </c>
    </row>
    <row r="58" spans="2:11" ht="30" customHeight="1">
      <c r="B58" s="15" t="s">
        <v>17</v>
      </c>
      <c r="C58" s="15"/>
      <c r="D58" s="15"/>
      <c r="E58" s="15"/>
      <c r="F58" s="15"/>
      <c r="G58" s="15"/>
      <c r="H58" s="15"/>
      <c r="I58" s="15"/>
      <c r="J58" s="15"/>
      <c r="K58" s="15"/>
    </row>
    <row r="59" spans="2:11" ht="52.5">
      <c r="B59" s="8" t="s">
        <v>18</v>
      </c>
      <c r="C59" s="8" t="s">
        <v>19</v>
      </c>
      <c r="D59" s="8" t="s">
        <v>3</v>
      </c>
      <c r="E59" s="8" t="s">
        <v>11</v>
      </c>
      <c r="F59" s="8" t="s">
        <v>4</v>
      </c>
      <c r="G59" s="8"/>
      <c r="H59" s="5" t="s">
        <v>6</v>
      </c>
      <c r="I59" s="5" t="s">
        <v>5</v>
      </c>
      <c r="J59" s="5"/>
      <c r="K59" s="6" t="s">
        <v>7</v>
      </c>
    </row>
    <row r="60" spans="1:11" ht="12.75">
      <c r="A60" s="4">
        <v>1861</v>
      </c>
      <c r="B60" s="2">
        <v>8.8</v>
      </c>
      <c r="C60" s="2">
        <v>56.2</v>
      </c>
      <c r="D60" s="3">
        <f>C60/B60</f>
        <v>6.386363636363636</v>
      </c>
      <c r="E60" s="3">
        <v>0.169</v>
      </c>
      <c r="F60" s="3">
        <v>-0.005</v>
      </c>
      <c r="G60" s="3"/>
      <c r="H60" s="7">
        <f>(1-E60)*D60</f>
        <v>5.307068181818181</v>
      </c>
      <c r="I60" s="7">
        <f aca="true" t="shared" si="14" ref="I60:I69">F60*D60</f>
        <v>-0.03193181818181818</v>
      </c>
      <c r="J60" s="7"/>
      <c r="K60" s="7">
        <f aca="true" t="shared" si="15" ref="K60:K69">(1-E60+F60)*D60</f>
        <v>5.275136363636363</v>
      </c>
    </row>
    <row r="61" spans="1:11" ht="12.75">
      <c r="A61" s="4">
        <v>1881</v>
      </c>
      <c r="B61" s="2">
        <v>11.9</v>
      </c>
      <c r="C61" s="2">
        <v>95.2</v>
      </c>
      <c r="D61" s="3">
        <f aca="true" t="shared" si="16" ref="D61:D69">C61/B61</f>
        <v>8</v>
      </c>
      <c r="E61" s="3">
        <v>0.28</v>
      </c>
      <c r="F61" s="3">
        <v>-0.024</v>
      </c>
      <c r="G61" s="3"/>
      <c r="H61" s="7">
        <f aca="true" t="shared" si="17" ref="H61:H69">(1-E61)*D61</f>
        <v>5.76</v>
      </c>
      <c r="I61" s="7">
        <f t="shared" si="14"/>
        <v>-0.192</v>
      </c>
      <c r="J61" s="7"/>
      <c r="K61" s="7">
        <f t="shared" si="15"/>
        <v>5.568</v>
      </c>
    </row>
    <row r="62" spans="1:11" ht="12.75">
      <c r="A62" s="4">
        <v>1895</v>
      </c>
      <c r="B62" s="2">
        <v>12.5</v>
      </c>
      <c r="C62" s="2">
        <v>114.9</v>
      </c>
      <c r="D62" s="3">
        <f t="shared" si="16"/>
        <v>9.192</v>
      </c>
      <c r="E62" s="3">
        <v>0.303</v>
      </c>
      <c r="F62" s="3">
        <v>-0.026</v>
      </c>
      <c r="G62" s="3"/>
      <c r="H62" s="7">
        <f t="shared" si="17"/>
        <v>6.406824</v>
      </c>
      <c r="I62" s="7">
        <f t="shared" si="14"/>
        <v>-0.23899199999999998</v>
      </c>
      <c r="J62" s="7"/>
      <c r="K62" s="7">
        <f t="shared" si="15"/>
        <v>6.167832000000001</v>
      </c>
    </row>
    <row r="63" spans="1:11" ht="12.75">
      <c r="A63" s="4">
        <v>1914</v>
      </c>
      <c r="B63" s="2">
        <v>26.1</v>
      </c>
      <c r="C63" s="2">
        <v>204</v>
      </c>
      <c r="D63" s="3">
        <f t="shared" si="16"/>
        <v>7.816091954022988</v>
      </c>
      <c r="E63" s="3">
        <v>0.308</v>
      </c>
      <c r="F63" s="3">
        <v>-0.01</v>
      </c>
      <c r="G63" s="3"/>
      <c r="H63" s="7">
        <f t="shared" si="17"/>
        <v>5.408735632183907</v>
      </c>
      <c r="I63" s="7">
        <f t="shared" si="14"/>
        <v>-0.07816091954022988</v>
      </c>
      <c r="J63" s="7"/>
      <c r="K63" s="7">
        <f t="shared" si="15"/>
        <v>5.330574712643677</v>
      </c>
    </row>
    <row r="64" spans="1:11" ht="12.75">
      <c r="A64" s="4">
        <v>1929</v>
      </c>
      <c r="B64" s="2">
        <v>154</v>
      </c>
      <c r="C64" s="2">
        <v>1109</v>
      </c>
      <c r="D64" s="3">
        <f t="shared" si="16"/>
        <v>7.201298701298701</v>
      </c>
      <c r="E64" s="3">
        <v>0.399</v>
      </c>
      <c r="F64" s="3">
        <v>0</v>
      </c>
      <c r="G64" s="3"/>
      <c r="H64" s="7">
        <f t="shared" si="17"/>
        <v>4.327980519480519</v>
      </c>
      <c r="I64" s="7">
        <f t="shared" si="14"/>
        <v>0</v>
      </c>
      <c r="J64" s="7"/>
      <c r="K64" s="7">
        <f t="shared" si="15"/>
        <v>4.327980519480519</v>
      </c>
    </row>
    <row r="65" spans="1:11" ht="12.75">
      <c r="A65" s="4">
        <v>1938</v>
      </c>
      <c r="B65" s="2">
        <v>174</v>
      </c>
      <c r="C65" s="2">
        <v>1418</v>
      </c>
      <c r="D65" s="3">
        <f t="shared" si="16"/>
        <v>8.149425287356323</v>
      </c>
      <c r="E65" s="3">
        <v>0.42</v>
      </c>
      <c r="F65" s="3">
        <v>0</v>
      </c>
      <c r="G65" s="3"/>
      <c r="H65" s="7">
        <f t="shared" si="17"/>
        <v>4.7266666666666675</v>
      </c>
      <c r="I65" s="7">
        <f t="shared" si="14"/>
        <v>0</v>
      </c>
      <c r="J65" s="7"/>
      <c r="K65" s="7">
        <f t="shared" si="15"/>
        <v>4.7266666666666675</v>
      </c>
    </row>
    <row r="66" spans="1:11" ht="12.75">
      <c r="A66" s="4">
        <v>1951</v>
      </c>
      <c r="B66" s="2">
        <v>11.2</v>
      </c>
      <c r="C66" s="2">
        <v>84.8</v>
      </c>
      <c r="D66" s="3">
        <f t="shared" si="16"/>
        <v>7.571428571428572</v>
      </c>
      <c r="E66" s="3">
        <v>0.291</v>
      </c>
      <c r="F66" s="3">
        <v>0</v>
      </c>
      <c r="G66" s="3"/>
      <c r="H66" s="7">
        <f t="shared" si="17"/>
        <v>5.368142857142858</v>
      </c>
      <c r="I66" s="7">
        <f t="shared" si="14"/>
        <v>0</v>
      </c>
      <c r="J66" s="7"/>
      <c r="K66" s="7">
        <f t="shared" si="15"/>
        <v>5.368142857142858</v>
      </c>
    </row>
    <row r="67" spans="1:11" ht="12.75">
      <c r="A67" s="4">
        <v>1963</v>
      </c>
      <c r="B67" s="2">
        <v>30.6</v>
      </c>
      <c r="C67" s="2">
        <v>239.8</v>
      </c>
      <c r="D67" s="3">
        <f t="shared" si="16"/>
        <v>7.836601307189542</v>
      </c>
      <c r="E67" s="3">
        <v>0.45</v>
      </c>
      <c r="F67" s="3">
        <v>0.003</v>
      </c>
      <c r="G67" s="3"/>
      <c r="H67" s="7">
        <f t="shared" si="17"/>
        <v>4.310130718954248</v>
      </c>
      <c r="I67" s="7">
        <f t="shared" si="14"/>
        <v>0.023509803921568626</v>
      </c>
      <c r="J67" s="7"/>
      <c r="K67" s="7">
        <f t="shared" si="15"/>
        <v>4.333640522875817</v>
      </c>
    </row>
    <row r="68" spans="1:11" ht="12.75">
      <c r="A68" s="4">
        <v>1973</v>
      </c>
      <c r="B68" s="2">
        <v>100.2</v>
      </c>
      <c r="C68" s="2">
        <v>801.6</v>
      </c>
      <c r="D68" s="3">
        <f t="shared" si="16"/>
        <v>8</v>
      </c>
      <c r="E68" s="3">
        <v>0.516</v>
      </c>
      <c r="F68" s="3">
        <v>0.008</v>
      </c>
      <c r="G68" s="3"/>
      <c r="H68" s="7">
        <f t="shared" si="17"/>
        <v>3.872</v>
      </c>
      <c r="I68" s="7">
        <f t="shared" si="14"/>
        <v>0.064</v>
      </c>
      <c r="J68" s="7"/>
      <c r="K68" s="7">
        <f t="shared" si="15"/>
        <v>3.936</v>
      </c>
    </row>
    <row r="69" spans="1:11" ht="12.75">
      <c r="A69" s="4">
        <v>1977</v>
      </c>
      <c r="B69" s="2">
        <v>205.9</v>
      </c>
      <c r="C69" s="2">
        <v>1766.2</v>
      </c>
      <c r="D69" s="3">
        <f t="shared" si="16"/>
        <v>8.577950461389024</v>
      </c>
      <c r="E69" s="3">
        <v>0.502</v>
      </c>
      <c r="F69" s="3">
        <v>0.002</v>
      </c>
      <c r="G69" s="3"/>
      <c r="H69" s="7">
        <f t="shared" si="17"/>
        <v>4.271819329771734</v>
      </c>
      <c r="I69" s="7">
        <f t="shared" si="14"/>
        <v>0.01715590092277805</v>
      </c>
      <c r="J69" s="7"/>
      <c r="K69" s="7">
        <f t="shared" si="15"/>
        <v>4.288975230694512</v>
      </c>
    </row>
    <row r="71" spans="2:11" ht="24.75" customHeight="1">
      <c r="B71" s="15" t="s">
        <v>20</v>
      </c>
      <c r="C71" s="15"/>
      <c r="D71" s="15"/>
      <c r="E71" s="15"/>
      <c r="F71" s="15"/>
      <c r="G71" s="15"/>
      <c r="H71" s="15"/>
      <c r="I71" s="15"/>
      <c r="J71" s="15"/>
      <c r="K71" s="15"/>
    </row>
    <row r="72" spans="2:11" ht="52.5">
      <c r="B72" s="8" t="s">
        <v>21</v>
      </c>
      <c r="C72" s="8" t="s">
        <v>22</v>
      </c>
      <c r="D72" s="8" t="s">
        <v>3</v>
      </c>
      <c r="E72" s="8" t="s">
        <v>11</v>
      </c>
      <c r="F72" s="8" t="s">
        <v>4</v>
      </c>
      <c r="G72" s="8"/>
      <c r="H72" s="5" t="s">
        <v>6</v>
      </c>
      <c r="I72" s="5" t="s">
        <v>5</v>
      </c>
      <c r="J72" s="5"/>
      <c r="K72" s="6" t="s">
        <v>7</v>
      </c>
    </row>
    <row r="73" spans="1:11" ht="12.75">
      <c r="A73" s="4">
        <v>1885</v>
      </c>
      <c r="B73" s="2">
        <v>0.81</v>
      </c>
      <c r="C73" s="2">
        <v>6.6</v>
      </c>
      <c r="D73" s="3">
        <f>C73/B73</f>
        <v>8.148148148148147</v>
      </c>
      <c r="E73" s="3">
        <v>0.231</v>
      </c>
      <c r="F73" s="3">
        <v>-0.037</v>
      </c>
      <c r="G73" s="3"/>
      <c r="H73" s="7">
        <f>(1-E73)*D73</f>
        <v>6.2659259259259255</v>
      </c>
      <c r="I73" s="7">
        <f aca="true" t="shared" si="18" ref="I73:I81">F73*D73</f>
        <v>-0.3014814814814814</v>
      </c>
      <c r="J73" s="7"/>
      <c r="K73" s="7">
        <f aca="true" t="shared" si="19" ref="K73:K81">(1-E73+F73)*D73</f>
        <v>5.964444444444443</v>
      </c>
    </row>
    <row r="74" spans="1:11" ht="12.75">
      <c r="A74" s="4">
        <v>1900</v>
      </c>
      <c r="B74" s="2">
        <v>2.45</v>
      </c>
      <c r="C74" s="2">
        <v>20.45</v>
      </c>
      <c r="D74" s="3">
        <f aca="true" t="shared" si="20" ref="D74:D81">C74/B74</f>
        <v>8.346938775510203</v>
      </c>
      <c r="E74" s="3">
        <v>0.251</v>
      </c>
      <c r="F74" s="3">
        <v>-0.012</v>
      </c>
      <c r="G74" s="3"/>
      <c r="H74" s="7">
        <f aca="true" t="shared" si="21" ref="H74:H81">(1-E74)*D74</f>
        <v>6.251857142857142</v>
      </c>
      <c r="I74" s="7">
        <f t="shared" si="18"/>
        <v>-0.10016326530612245</v>
      </c>
      <c r="J74" s="7"/>
      <c r="K74" s="7">
        <f t="shared" si="19"/>
        <v>6.15169387755102</v>
      </c>
    </row>
    <row r="75" spans="1:11" ht="12.75">
      <c r="A75" s="4">
        <v>1913</v>
      </c>
      <c r="B75" s="2">
        <v>4.88</v>
      </c>
      <c r="C75" s="2">
        <v>42.7</v>
      </c>
      <c r="D75" s="3">
        <f t="shared" si="20"/>
        <v>8.75</v>
      </c>
      <c r="E75" s="3">
        <v>0.38</v>
      </c>
      <c r="F75" s="3">
        <v>-0.025</v>
      </c>
      <c r="G75" s="3"/>
      <c r="H75" s="7">
        <f t="shared" si="21"/>
        <v>5.425</v>
      </c>
      <c r="I75" s="7">
        <f t="shared" si="18"/>
        <v>-0.21875</v>
      </c>
      <c r="J75" s="7"/>
      <c r="K75" s="7">
        <f t="shared" si="19"/>
        <v>5.20625</v>
      </c>
    </row>
    <row r="76" spans="1:11" ht="12.75">
      <c r="A76" s="4">
        <v>1930</v>
      </c>
      <c r="B76" s="2">
        <v>14</v>
      </c>
      <c r="C76" s="2">
        <v>153.7</v>
      </c>
      <c r="D76" s="3">
        <f t="shared" si="20"/>
        <v>10.978571428571428</v>
      </c>
      <c r="E76" s="3">
        <v>0.535</v>
      </c>
      <c r="F76" s="3">
        <v>0.01</v>
      </c>
      <c r="G76" s="3"/>
      <c r="H76" s="7">
        <f t="shared" si="21"/>
        <v>5.105035714285713</v>
      </c>
      <c r="I76" s="7">
        <f t="shared" si="18"/>
        <v>0.10978571428571428</v>
      </c>
      <c r="J76" s="7"/>
      <c r="K76" s="7">
        <f t="shared" si="19"/>
        <v>5.214821428571428</v>
      </c>
    </row>
    <row r="77" spans="1:11" ht="12.75">
      <c r="A77" s="4">
        <v>1940</v>
      </c>
      <c r="B77" s="2">
        <v>42.2</v>
      </c>
      <c r="C77" s="2">
        <v>420.6</v>
      </c>
      <c r="D77" s="3">
        <f t="shared" si="20"/>
        <v>9.966824644549764</v>
      </c>
      <c r="E77" s="3">
        <v>0.582</v>
      </c>
      <c r="F77" s="3">
        <v>0.003</v>
      </c>
      <c r="G77" s="3"/>
      <c r="H77" s="7">
        <f t="shared" si="21"/>
        <v>4.166132701421802</v>
      </c>
      <c r="I77" s="7">
        <f t="shared" si="18"/>
        <v>0.02990047393364929</v>
      </c>
      <c r="J77" s="7"/>
      <c r="K77" s="7">
        <f t="shared" si="19"/>
        <v>4.196033175355451</v>
      </c>
    </row>
    <row r="78" spans="1:11" ht="12.75">
      <c r="A78" s="4">
        <v>1955</v>
      </c>
      <c r="B78" s="2">
        <v>9.17</v>
      </c>
      <c r="C78" s="2">
        <v>56.85</v>
      </c>
      <c r="D78" s="3">
        <f t="shared" si="20"/>
        <v>6.199563794983643</v>
      </c>
      <c r="E78" s="3">
        <v>0.349</v>
      </c>
      <c r="F78" s="3">
        <v>0.004</v>
      </c>
      <c r="G78" s="3"/>
      <c r="H78" s="7">
        <f t="shared" si="21"/>
        <v>4.035916030534351</v>
      </c>
      <c r="I78" s="7">
        <f t="shared" si="18"/>
        <v>0.024798255179934572</v>
      </c>
      <c r="J78" s="7"/>
      <c r="K78" s="7">
        <f t="shared" si="19"/>
        <v>4.060714285714286</v>
      </c>
    </row>
    <row r="79" spans="1:11" ht="12.75">
      <c r="A79" s="4">
        <v>1965</v>
      </c>
      <c r="B79" s="2">
        <v>30.3</v>
      </c>
      <c r="C79" s="2">
        <v>277.9</v>
      </c>
      <c r="D79" s="3">
        <f t="shared" si="20"/>
        <v>9.17161716171617</v>
      </c>
      <c r="E79" s="3">
        <v>0.446</v>
      </c>
      <c r="F79" s="3">
        <v>-0.001</v>
      </c>
      <c r="G79" s="3"/>
      <c r="H79" s="7">
        <f t="shared" si="21"/>
        <v>5.081075907590759</v>
      </c>
      <c r="I79" s="7">
        <f t="shared" si="18"/>
        <v>-0.00917161716171617</v>
      </c>
      <c r="J79" s="7"/>
      <c r="K79" s="7">
        <f t="shared" si="19"/>
        <v>5.071904290429043</v>
      </c>
    </row>
    <row r="80" spans="1:11" ht="12.75">
      <c r="A80" s="4">
        <v>1970</v>
      </c>
      <c r="B80" s="2">
        <v>76.8</v>
      </c>
      <c r="C80" s="2">
        <v>611.5</v>
      </c>
      <c r="D80" s="3">
        <f t="shared" si="20"/>
        <v>7.962239583333334</v>
      </c>
      <c r="E80" s="3">
        <v>0.475</v>
      </c>
      <c r="F80" s="3">
        <v>0.003</v>
      </c>
      <c r="G80" s="3"/>
      <c r="H80" s="7">
        <f t="shared" si="21"/>
        <v>4.180175781250001</v>
      </c>
      <c r="I80" s="7">
        <f t="shared" si="18"/>
        <v>0.02388671875</v>
      </c>
      <c r="J80" s="7"/>
      <c r="K80" s="7">
        <f t="shared" si="19"/>
        <v>4.204062500000001</v>
      </c>
    </row>
    <row r="81" spans="1:11" ht="12.75">
      <c r="A81" s="4">
        <v>1977</v>
      </c>
      <c r="B81" s="2">
        <v>193.5</v>
      </c>
      <c r="C81" s="2">
        <v>1792</v>
      </c>
      <c r="D81" s="3">
        <f t="shared" si="20"/>
        <v>9.260981912144702</v>
      </c>
      <c r="E81" s="3">
        <v>0.501</v>
      </c>
      <c r="F81" s="3">
        <v>0.004</v>
      </c>
      <c r="G81" s="3"/>
      <c r="H81" s="7">
        <f t="shared" si="21"/>
        <v>4.621229974160206</v>
      </c>
      <c r="I81" s="7">
        <f t="shared" si="18"/>
        <v>0.037043927648578806</v>
      </c>
      <c r="J81" s="7"/>
      <c r="K81" s="7">
        <f t="shared" si="19"/>
        <v>4.658273901808785</v>
      </c>
    </row>
    <row r="83" spans="2:11" ht="24.75" customHeight="1">
      <c r="B83" s="15" t="s">
        <v>23</v>
      </c>
      <c r="C83" s="15"/>
      <c r="D83" s="15"/>
      <c r="E83" s="15"/>
      <c r="F83" s="15"/>
      <c r="G83" s="15"/>
      <c r="H83" s="15"/>
      <c r="I83" s="15"/>
      <c r="J83" s="15"/>
      <c r="K83" s="15"/>
    </row>
    <row r="84" spans="2:11" ht="52.5">
      <c r="B84" s="8" t="s">
        <v>24</v>
      </c>
      <c r="C84" s="8" t="s">
        <v>25</v>
      </c>
      <c r="D84" s="8" t="s">
        <v>3</v>
      </c>
      <c r="E84" s="8" t="s">
        <v>11</v>
      </c>
      <c r="F84" s="8" t="s">
        <v>4</v>
      </c>
      <c r="G84" s="8" t="s">
        <v>36</v>
      </c>
      <c r="H84" s="5" t="s">
        <v>6</v>
      </c>
      <c r="I84" s="5" t="s">
        <v>5</v>
      </c>
      <c r="J84" s="5"/>
      <c r="K84" s="6" t="s">
        <v>7</v>
      </c>
    </row>
    <row r="85" spans="1:11" ht="12.75">
      <c r="A85" s="4">
        <v>1805</v>
      </c>
      <c r="B85" s="2">
        <v>0.6</v>
      </c>
      <c r="C85" s="2">
        <v>1.72</v>
      </c>
      <c r="D85" s="3">
        <f>C85/B85</f>
        <v>2.8666666666666667</v>
      </c>
      <c r="E85" s="3">
        <v>0.233</v>
      </c>
      <c r="F85" s="3">
        <v>-0.043</v>
      </c>
      <c r="G85" s="2">
        <f>(1-E85+F85)*C85</f>
        <v>1.24528</v>
      </c>
      <c r="H85" s="7">
        <f>(1-E85)*D85</f>
        <v>2.198733333333333</v>
      </c>
      <c r="I85" s="7">
        <f aca="true" t="shared" si="22" ref="I85:I95">F85*D85</f>
        <v>-0.12326666666666666</v>
      </c>
      <c r="J85" s="7"/>
      <c r="K85" s="7">
        <f aca="true" t="shared" si="23" ref="K85:K95">(1-E85+F85)*D85</f>
        <v>2.075466666666667</v>
      </c>
    </row>
    <row r="86" spans="1:11" ht="12.75">
      <c r="A86" s="4">
        <v>1850</v>
      </c>
      <c r="B86" s="2">
        <v>2.6</v>
      </c>
      <c r="C86" s="2">
        <v>10.8</v>
      </c>
      <c r="D86" s="3">
        <f aca="true" t="shared" si="24" ref="D86:D95">C86/B86</f>
        <v>4.153846153846154</v>
      </c>
      <c r="E86" s="3">
        <v>0.3</v>
      </c>
      <c r="F86" s="3">
        <v>-0.021</v>
      </c>
      <c r="G86" s="2">
        <f aca="true" t="shared" si="25" ref="G86:G95">(1-E86+F86)*C86</f>
        <v>7.3332</v>
      </c>
      <c r="H86" s="7">
        <f aca="true" t="shared" si="26" ref="H86:H95">(1-E86)*D86</f>
        <v>2.9076923076923076</v>
      </c>
      <c r="I86" s="7">
        <f t="shared" si="22"/>
        <v>-0.08723076923076924</v>
      </c>
      <c r="J86" s="7"/>
      <c r="K86" s="7">
        <f t="shared" si="23"/>
        <v>2.8204615384615384</v>
      </c>
    </row>
    <row r="87" spans="1:11" ht="12.75">
      <c r="A87" s="4">
        <v>1880</v>
      </c>
      <c r="B87" s="2">
        <v>10.9</v>
      </c>
      <c r="C87" s="2">
        <v>63.7</v>
      </c>
      <c r="D87" s="3">
        <f>C87/B87</f>
        <v>5.844036697247707</v>
      </c>
      <c r="E87" s="3">
        <v>0.374</v>
      </c>
      <c r="F87" s="3">
        <v>-0.025</v>
      </c>
      <c r="G87" s="2">
        <f t="shared" si="25"/>
        <v>38.2837</v>
      </c>
      <c r="H87" s="7">
        <f>(1-E87)*D87</f>
        <v>3.658366972477064</v>
      </c>
      <c r="I87" s="7">
        <f t="shared" si="22"/>
        <v>-0.14610091743119266</v>
      </c>
      <c r="J87" s="7"/>
      <c r="K87" s="7">
        <f t="shared" si="23"/>
        <v>3.5122660550458717</v>
      </c>
    </row>
    <row r="88" spans="1:11" ht="12.75">
      <c r="A88" s="4">
        <v>1900</v>
      </c>
      <c r="B88" s="2">
        <v>19.7</v>
      </c>
      <c r="C88" s="2">
        <v>151.1</v>
      </c>
      <c r="D88" s="3">
        <f>C88/B88</f>
        <v>7.67005076142132</v>
      </c>
      <c r="E88" s="3">
        <v>0.399</v>
      </c>
      <c r="F88" s="3">
        <v>-0.015</v>
      </c>
      <c r="G88" s="2">
        <f t="shared" si="25"/>
        <v>88.54459999999999</v>
      </c>
      <c r="H88" s="7">
        <f>(1-E88)*D88</f>
        <v>4.609700507614213</v>
      </c>
      <c r="I88" s="7">
        <f t="shared" si="22"/>
        <v>-0.11505076142131979</v>
      </c>
      <c r="J88" s="7"/>
      <c r="K88" s="7">
        <f t="shared" si="23"/>
        <v>4.494649746192893</v>
      </c>
    </row>
    <row r="89" spans="1:11" ht="12.75">
      <c r="A89" s="4">
        <v>1912</v>
      </c>
      <c r="B89" s="2">
        <v>39.5</v>
      </c>
      <c r="C89" s="2">
        <v>301.5</v>
      </c>
      <c r="D89" s="3">
        <f t="shared" si="24"/>
        <v>7.632911392405063</v>
      </c>
      <c r="E89" s="3">
        <v>0.429</v>
      </c>
      <c r="F89" s="3">
        <v>-0.007</v>
      </c>
      <c r="G89" s="2">
        <f t="shared" si="25"/>
        <v>170.046</v>
      </c>
      <c r="H89" s="7">
        <f t="shared" si="26"/>
        <v>4.358392405063291</v>
      </c>
      <c r="I89" s="7">
        <f t="shared" si="22"/>
        <v>-0.05343037974683544</v>
      </c>
      <c r="J89" s="7"/>
      <c r="K89" s="7">
        <f t="shared" si="23"/>
        <v>4.304962025316455</v>
      </c>
    </row>
    <row r="90" spans="1:11" ht="12.75">
      <c r="A90" s="4">
        <v>1929</v>
      </c>
      <c r="B90" s="2">
        <v>96.8</v>
      </c>
      <c r="C90" s="2">
        <v>964.8</v>
      </c>
      <c r="D90" s="3">
        <f t="shared" si="24"/>
        <v>9.96694214876033</v>
      </c>
      <c r="E90" s="3">
        <v>0.536</v>
      </c>
      <c r="F90" s="3">
        <v>0.013</v>
      </c>
      <c r="G90" s="2">
        <f t="shared" si="25"/>
        <v>460.20959999999997</v>
      </c>
      <c r="H90" s="7">
        <f t="shared" si="26"/>
        <v>4.624661157024793</v>
      </c>
      <c r="I90" s="7">
        <f t="shared" si="22"/>
        <v>0.12957024793388427</v>
      </c>
      <c r="J90" s="7"/>
      <c r="K90" s="7">
        <f t="shared" si="23"/>
        <v>4.754231404958677</v>
      </c>
    </row>
    <row r="91" spans="1:11" ht="12.75">
      <c r="A91" s="4">
        <v>1939</v>
      </c>
      <c r="B91" s="2">
        <v>95.5</v>
      </c>
      <c r="C91" s="2">
        <v>868.2</v>
      </c>
      <c r="D91" s="3">
        <f t="shared" si="24"/>
        <v>9.09109947643979</v>
      </c>
      <c r="E91" s="3">
        <v>0.505</v>
      </c>
      <c r="F91" s="3">
        <v>0.024</v>
      </c>
      <c r="G91" s="2">
        <f t="shared" si="25"/>
        <v>450.59580000000005</v>
      </c>
      <c r="H91" s="7">
        <f t="shared" si="26"/>
        <v>4.500094240837696</v>
      </c>
      <c r="I91" s="7">
        <f t="shared" si="22"/>
        <v>0.21818638743455498</v>
      </c>
      <c r="J91" s="7"/>
      <c r="K91" s="7">
        <f t="shared" si="23"/>
        <v>4.718280628272251</v>
      </c>
    </row>
    <row r="92" spans="1:11" ht="12.75">
      <c r="A92" s="4">
        <v>1950</v>
      </c>
      <c r="B92" s="2">
        <v>309</v>
      </c>
      <c r="C92" s="2">
        <v>2230</v>
      </c>
      <c r="D92" s="3">
        <f t="shared" si="24"/>
        <v>7.216828478964401</v>
      </c>
      <c r="E92" s="3">
        <v>0.503</v>
      </c>
      <c r="F92" s="3">
        <v>0.016</v>
      </c>
      <c r="G92" s="2">
        <f t="shared" si="25"/>
        <v>1143.99</v>
      </c>
      <c r="H92" s="7">
        <f t="shared" si="26"/>
        <v>3.5867637540453075</v>
      </c>
      <c r="I92" s="7">
        <f t="shared" si="22"/>
        <v>0.11546925566343041</v>
      </c>
      <c r="J92" s="7"/>
      <c r="K92" s="7">
        <f t="shared" si="23"/>
        <v>3.702233009708738</v>
      </c>
    </row>
    <row r="93" spans="1:11" ht="12.75">
      <c r="A93" s="4">
        <v>1965</v>
      </c>
      <c r="B93" s="2">
        <v>722</v>
      </c>
      <c r="C93" s="2">
        <v>5684</v>
      </c>
      <c r="D93" s="3">
        <f t="shared" si="24"/>
        <v>7.872576177285318</v>
      </c>
      <c r="E93" s="3">
        <v>0.539</v>
      </c>
      <c r="F93" s="3">
        <v>0.011</v>
      </c>
      <c r="G93" s="2">
        <f t="shared" si="25"/>
        <v>2682.848</v>
      </c>
      <c r="H93" s="7">
        <f t="shared" si="26"/>
        <v>3.6292576177285314</v>
      </c>
      <c r="I93" s="7">
        <f t="shared" si="22"/>
        <v>0.0865983379501385</v>
      </c>
      <c r="J93" s="7"/>
      <c r="K93" s="7">
        <f t="shared" si="23"/>
        <v>3.7158559556786703</v>
      </c>
    </row>
    <row r="94" spans="1:11" ht="12.75">
      <c r="A94" s="4">
        <v>1973</v>
      </c>
      <c r="B94" s="2">
        <v>1380</v>
      </c>
      <c r="C94" s="2">
        <v>10788</v>
      </c>
      <c r="D94" s="3">
        <f t="shared" si="24"/>
        <v>7.817391304347826</v>
      </c>
      <c r="E94" s="3">
        <v>0.502</v>
      </c>
      <c r="F94" s="3">
        <v>0.004</v>
      </c>
      <c r="G94" s="2">
        <f t="shared" si="25"/>
        <v>5415.576</v>
      </c>
      <c r="H94" s="7">
        <f t="shared" si="26"/>
        <v>3.8930608695652174</v>
      </c>
      <c r="I94" s="7">
        <f t="shared" si="22"/>
        <v>0.031269565217391306</v>
      </c>
      <c r="J94" s="7"/>
      <c r="K94" s="7">
        <f t="shared" si="23"/>
        <v>3.9243304347826085</v>
      </c>
    </row>
    <row r="95" spans="1:11" ht="12.75">
      <c r="A95" s="4">
        <v>1978</v>
      </c>
      <c r="B95" s="2">
        <v>2285</v>
      </c>
      <c r="C95" s="2">
        <v>17887</v>
      </c>
      <c r="D95" s="3">
        <f t="shared" si="24"/>
        <v>7.828008752735229</v>
      </c>
      <c r="E95" s="3">
        <v>0.47</v>
      </c>
      <c r="F95" s="3">
        <v>0.004</v>
      </c>
      <c r="G95" s="2">
        <f t="shared" si="25"/>
        <v>9551.658000000001</v>
      </c>
      <c r="H95" s="7">
        <f t="shared" si="26"/>
        <v>4.148844638949671</v>
      </c>
      <c r="I95" s="7">
        <f t="shared" si="22"/>
        <v>0.03131203501094092</v>
      </c>
      <c r="J95" s="7"/>
      <c r="K95" s="7">
        <f t="shared" si="23"/>
        <v>4.180156673960613</v>
      </c>
    </row>
    <row r="97" spans="2:11" ht="24.75" customHeight="1">
      <c r="B97" s="15" t="s">
        <v>26</v>
      </c>
      <c r="C97" s="15"/>
      <c r="D97" s="15"/>
      <c r="E97" s="15"/>
      <c r="F97" s="15"/>
      <c r="G97" s="15"/>
      <c r="H97" s="15"/>
      <c r="I97" s="15"/>
      <c r="J97" s="15"/>
      <c r="K97" s="15"/>
    </row>
    <row r="98" spans="2:11" ht="52.5">
      <c r="B98" s="8" t="s">
        <v>27</v>
      </c>
      <c r="C98" s="8" t="s">
        <v>28</v>
      </c>
      <c r="D98" s="8" t="s">
        <v>3</v>
      </c>
      <c r="E98" s="8" t="s">
        <v>11</v>
      </c>
      <c r="F98" s="8" t="s">
        <v>4</v>
      </c>
      <c r="G98" s="8"/>
      <c r="H98" s="5" t="s">
        <v>6</v>
      </c>
      <c r="I98" s="5" t="s">
        <v>5</v>
      </c>
      <c r="J98" s="5"/>
      <c r="K98" s="6" t="s">
        <v>7</v>
      </c>
    </row>
    <row r="99" spans="1:11" ht="12.75">
      <c r="A99" s="4">
        <v>1947</v>
      </c>
      <c r="B99" s="2">
        <v>4.1</v>
      </c>
      <c r="C99" s="2">
        <v>32.2</v>
      </c>
      <c r="D99" s="3">
        <f>C99/B99</f>
        <v>7.8536585365853675</v>
      </c>
      <c r="E99" s="3">
        <v>0.547</v>
      </c>
      <c r="F99" s="3">
        <v>-0.035</v>
      </c>
      <c r="G99" s="3"/>
      <c r="H99" s="7">
        <f>(1-E99)*D99</f>
        <v>3.557707317073171</v>
      </c>
      <c r="I99" s="7">
        <f>F99*D99</f>
        <v>-0.2748780487804879</v>
      </c>
      <c r="J99" s="7"/>
      <c r="K99" s="7">
        <f>(1-E99+F99)*D99</f>
        <v>3.282829268292683</v>
      </c>
    </row>
    <row r="100" spans="1:11" ht="12.75">
      <c r="A100" s="4">
        <v>1956</v>
      </c>
      <c r="B100" s="2">
        <v>10.8</v>
      </c>
      <c r="C100" s="2">
        <v>77.4</v>
      </c>
      <c r="D100" s="3">
        <f>C100/B100</f>
        <v>7.166666666666667</v>
      </c>
      <c r="E100" s="3">
        <v>0.43</v>
      </c>
      <c r="F100" s="3">
        <v>-0.027</v>
      </c>
      <c r="G100" s="3"/>
      <c r="H100" s="7">
        <f>(1-E100)*D100</f>
        <v>4.085000000000001</v>
      </c>
      <c r="I100" s="7">
        <f>F100*D100</f>
        <v>-0.1935</v>
      </c>
      <c r="J100" s="7"/>
      <c r="K100" s="7">
        <f>(1-E100+F100)*D100</f>
        <v>3.8915000000000006</v>
      </c>
    </row>
    <row r="101" spans="1:11" ht="12.75">
      <c r="A101" s="4">
        <v>1965</v>
      </c>
      <c r="B101" s="2">
        <v>20.8</v>
      </c>
      <c r="C101" s="2">
        <v>160.6</v>
      </c>
      <c r="D101" s="3">
        <f>C101/B101</f>
        <v>7.721153846153846</v>
      </c>
      <c r="E101" s="3">
        <v>0.402</v>
      </c>
      <c r="F101" s="3">
        <v>-0.026</v>
      </c>
      <c r="G101" s="3"/>
      <c r="H101" s="7">
        <f>(1-E101)*D101</f>
        <v>4.617249999999999</v>
      </c>
      <c r="I101" s="7">
        <f>F101*D101</f>
        <v>-0.20074999999999998</v>
      </c>
      <c r="J101" s="7"/>
      <c r="K101" s="7">
        <f>(1-E101+F101)*D101</f>
        <v>4.416499999999999</v>
      </c>
    </row>
    <row r="102" spans="1:11" ht="12.75">
      <c r="A102" s="4">
        <v>1973</v>
      </c>
      <c r="B102" s="2">
        <v>51.3</v>
      </c>
      <c r="C102" s="2">
        <v>348</v>
      </c>
      <c r="D102" s="3">
        <f>C102/B102</f>
        <v>6.783625730994152</v>
      </c>
      <c r="E102" s="3">
        <v>0.44</v>
      </c>
      <c r="F102" s="3">
        <v>-0.017</v>
      </c>
      <c r="G102" s="3"/>
      <c r="H102" s="7">
        <f>(1-E102)*D102</f>
        <v>3.7988304093567256</v>
      </c>
      <c r="I102" s="7">
        <f>F102*D102</f>
        <v>-0.11532163742690059</v>
      </c>
      <c r="J102" s="7"/>
      <c r="K102" s="7">
        <f>(1-E102+F102)*D102</f>
        <v>3.6835087719298247</v>
      </c>
    </row>
    <row r="103" spans="1:11" ht="12.75">
      <c r="A103" s="4">
        <v>1977</v>
      </c>
      <c r="B103" s="2">
        <v>90</v>
      </c>
      <c r="C103" s="2">
        <v>643</v>
      </c>
      <c r="D103" s="3">
        <f>C103/B103</f>
        <v>7.144444444444445</v>
      </c>
      <c r="E103" s="3">
        <v>0.37</v>
      </c>
      <c r="F103" s="3">
        <v>-0.016</v>
      </c>
      <c r="G103" s="3"/>
      <c r="H103" s="7">
        <f>(1-E103)*D103</f>
        <v>4.501</v>
      </c>
      <c r="I103" s="7">
        <f>F103*D103</f>
        <v>-0.11431111111111111</v>
      </c>
      <c r="J103" s="7"/>
      <c r="K103" s="7">
        <f>(1-E103+F103)*D103</f>
        <v>4.386688888888889</v>
      </c>
    </row>
    <row r="105" spans="2:11" ht="24.75" customHeight="1">
      <c r="B105" s="15" t="s">
        <v>29</v>
      </c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2:11" ht="52.5">
      <c r="B106" s="8" t="s">
        <v>30</v>
      </c>
      <c r="C106" s="8" t="s">
        <v>31</v>
      </c>
      <c r="D106" s="8" t="s">
        <v>3</v>
      </c>
      <c r="E106" s="8" t="s">
        <v>11</v>
      </c>
      <c r="F106" s="8" t="s">
        <v>4</v>
      </c>
      <c r="G106" s="8"/>
      <c r="H106" s="5" t="s">
        <v>6</v>
      </c>
      <c r="I106" s="5" t="s">
        <v>5</v>
      </c>
      <c r="J106" s="5"/>
      <c r="K106" s="6" t="s">
        <v>7</v>
      </c>
    </row>
    <row r="107" spans="1:11" ht="12.75">
      <c r="A107" s="4">
        <v>1955</v>
      </c>
      <c r="B107" s="2">
        <v>30.3</v>
      </c>
      <c r="C107" s="2">
        <v>227</v>
      </c>
      <c r="D107" s="3">
        <f>C107/B107</f>
        <v>7.491749174917492</v>
      </c>
      <c r="E107" s="3">
        <v>0.507</v>
      </c>
      <c r="F107" s="3">
        <v>-0.05</v>
      </c>
      <c r="G107" s="3"/>
      <c r="H107" s="7">
        <f>(1-E107)*D107</f>
        <v>3.6934323432343232</v>
      </c>
      <c r="I107" s="7">
        <f>F107*D107</f>
        <v>-0.3745874587458746</v>
      </c>
      <c r="J107" s="7"/>
      <c r="K107" s="7">
        <f>(1-E107+F107)*D107</f>
        <v>3.3188448844884486</v>
      </c>
    </row>
    <row r="108" spans="1:11" ht="12.75">
      <c r="A108" s="4">
        <v>1965</v>
      </c>
      <c r="B108" s="2">
        <v>58.6</v>
      </c>
      <c r="C108" s="2">
        <v>472</v>
      </c>
      <c r="D108" s="3">
        <f>C108/B108</f>
        <v>8.054607508532422</v>
      </c>
      <c r="E108" s="3">
        <v>0.508</v>
      </c>
      <c r="F108" s="3">
        <v>-0.049</v>
      </c>
      <c r="G108" s="3"/>
      <c r="H108" s="7">
        <f>(1-E108)*D108</f>
        <v>3.9628668941979517</v>
      </c>
      <c r="I108" s="7">
        <f>F108*D108</f>
        <v>-0.3946757679180887</v>
      </c>
      <c r="J108" s="7"/>
      <c r="K108" s="7">
        <f>(1-E108+F108)*D108</f>
        <v>3.568191126279863</v>
      </c>
    </row>
    <row r="109" spans="1:11" ht="12.75">
      <c r="A109" s="4">
        <v>1973</v>
      </c>
      <c r="B109" s="2">
        <v>136</v>
      </c>
      <c r="C109" s="2">
        <v>1055</v>
      </c>
      <c r="D109" s="3">
        <f>C109/B109</f>
        <v>7.757352941176471</v>
      </c>
      <c r="E109" s="3">
        <v>0.51</v>
      </c>
      <c r="F109" s="3">
        <v>-0.031</v>
      </c>
      <c r="G109" s="3"/>
      <c r="H109" s="7">
        <f>(1-E109)*D109</f>
        <v>3.8011029411764707</v>
      </c>
      <c r="I109" s="7">
        <f>F109*D109</f>
        <v>-0.2404779411764706</v>
      </c>
      <c r="J109" s="7"/>
      <c r="K109" s="7">
        <f>(1-E109+F109)*D109</f>
        <v>3.560625</v>
      </c>
    </row>
    <row r="110" spans="1:11" ht="12.75">
      <c r="A110" s="4">
        <v>1978</v>
      </c>
      <c r="B110" s="2">
        <v>245</v>
      </c>
      <c r="C110" s="2">
        <v>2185</v>
      </c>
      <c r="D110" s="3">
        <f>C110/B110</f>
        <v>8.918367346938776</v>
      </c>
      <c r="E110" s="3">
        <v>0.5</v>
      </c>
      <c r="F110" s="3">
        <v>-0.028</v>
      </c>
      <c r="G110" s="3"/>
      <c r="H110" s="7">
        <f>(1-E110)*D110</f>
        <v>4.459183673469388</v>
      </c>
      <c r="I110" s="7">
        <f>F110*D110</f>
        <v>-0.24971428571428575</v>
      </c>
      <c r="J110" s="7"/>
      <c r="K110" s="7">
        <f>(1-E110+F110)*D110</f>
        <v>4.209469387755102</v>
      </c>
    </row>
  </sheetData>
  <mergeCells count="8">
    <mergeCell ref="B71:K71"/>
    <mergeCell ref="B83:K83"/>
    <mergeCell ref="B97:K97"/>
    <mergeCell ref="B105:K105"/>
    <mergeCell ref="B14:K14"/>
    <mergeCell ref="B33:K33"/>
    <mergeCell ref="B45:K45"/>
    <mergeCell ref="B58:K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t.piketty</cp:lastModifiedBy>
  <dcterms:created xsi:type="dcterms:W3CDTF">2011-11-18T15:28:00Z</dcterms:created>
  <dcterms:modified xsi:type="dcterms:W3CDTF">2012-08-03T08:53:40Z</dcterms:modified>
  <cp:category/>
  <cp:version/>
  <cp:contentType/>
  <cp:contentStatus/>
</cp:coreProperties>
</file>