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G4.1" sheetId="1" r:id="rId1"/>
    <sheet name="G4.2" sheetId="2" r:id="rId2"/>
    <sheet name="G4.3" sheetId="3" r:id="rId3"/>
    <sheet name="G4.4" sheetId="4" r:id="rId4"/>
    <sheet name="G4.5" sheetId="5" r:id="rId5"/>
    <sheet name="G4.6" sheetId="6" r:id="rId6"/>
    <sheet name="G4.7" sheetId="7" r:id="rId7"/>
    <sheet name="G4.8" sheetId="8" r:id="rId8"/>
    <sheet name="G4.9" sheetId="9" r:id="rId9"/>
    <sheet name="G4.10" sheetId="10" r:id="rId10"/>
    <sheet name="G4.11" sheetId="11" r:id="rId11"/>
    <sheet name="GS4.1" sheetId="12" r:id="rId12"/>
    <sheet name="GS4.2" sheetId="13" r:id="rId13"/>
    <sheet name="TS4.1" sheetId="14" r:id="rId14"/>
    <sheet name="TS4.2" sheetId="15" r:id="rId15"/>
    <sheet name="TS4.3" sheetId="16" r:id="rId16"/>
    <sheet name="TS4.4" sheetId="17" r:id="rId17"/>
    <sheet name="TS4.5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<sst xmlns="http://schemas.openxmlformats.org/spreadsheetml/2006/main" count="97" uniqueCount="46">
  <si>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</si>
  <si>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</si>
  <si>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</si>
  <si>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Royaume-Uni</t>
  </si>
  <si>
    <t>France</t>
  </si>
  <si>
    <t>Etats-Unis (Sud)</t>
  </si>
  <si>
    <t>Etats-Unis (Nord)</t>
  </si>
  <si>
    <t>USA</t>
  </si>
  <si>
    <t>UK</t>
  </si>
  <si>
    <t>Europe</t>
  </si>
  <si>
    <t>Italy (PW)</t>
  </si>
  <si>
    <t>Italy (NW)</t>
  </si>
  <si>
    <t>UK, France: liens vers Table TS3.1, TS3.2 cassés le 8-2-13</t>
  </si>
  <si>
    <t>(UK: moyenne 1750-1810; France 1780)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</si>
  <si>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</si>
  <si>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</si>
  <si>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</si>
  <si>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</si>
  <si>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</si>
  <si>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</si>
  <si>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</si>
  <si>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</si>
  <si>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</si>
  <si>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Terres agricoles</t>
  </si>
  <si>
    <t>Terres agricoles + Logements</t>
  </si>
  <si>
    <t>Terres agricoles + Logements + capital étranger net</t>
  </si>
  <si>
    <t>Capital étranger net</t>
  </si>
  <si>
    <t>Esclaves</t>
  </si>
  <si>
    <t>Capital national, y compris esclaves</t>
  </si>
  <si>
    <t>1770 (Sud)</t>
  </si>
  <si>
    <t>1770 (Nord)</t>
  </si>
  <si>
    <t>Capital National</t>
  </si>
  <si>
    <t>dont Terres agricoles</t>
  </si>
  <si>
    <t>dont Esclaves</t>
  </si>
  <si>
    <t>Capital privé</t>
  </si>
  <si>
    <t>Allemagne</t>
  </si>
  <si>
    <t xml:space="preserve">Tableau S4.1. Le capital en Allemagne 1870-2010                                                                                                                  (séries utilisées pour les graphiques 4.1, 4.2 et 4.3)   </t>
  </si>
  <si>
    <t>(% revenu national)</t>
  </si>
  <si>
    <t xml:space="preserve">Tableau S4.2. Le capital aux Etats-Unis, 1770-2010                                                                                                                                  (séries utilisées pour les graphiques 4.6, 4.7, 4.8 et 4.10)                                                                                                     </t>
  </si>
  <si>
    <t xml:space="preserve">Tableau S4.3. Le capital au Canada, 1860-2010                                                                                                                      (séries utilisées pour les graphiques 4.9, S4.1 et S4.2)                                                                                                          </t>
  </si>
  <si>
    <t xml:space="preserve">Tableau S4.4. Capital et esclavage dans l'Ancien monde et au Nouveau monde, 1770-1810                                                                                                                   (séries utilisées pour le graphique 4.11)                                                                                                                   </t>
  </si>
  <si>
    <t xml:space="preserve">Tableau S4.5. Capital national, privé et public en Europe et aux Etats-Unis, 1870-2010                                                                                                                                                 (séries utilisées pour les graphiques 4.4 et 4.5) </t>
  </si>
  <si>
    <t xml:space="preserve">Source: Piketty-Zucman 2013, Germany.xls, slinks frozen on 24-01-2013. </t>
  </si>
  <si>
    <t xml:space="preserve">Source: Piketty-Zucman 2013, USA.xls, slinks frozen on 24-01-2013. </t>
  </si>
  <si>
    <t xml:space="preserve">Source: Piketty-Zucman 2013, Canada.xls, links frozen on 24-01-2013 </t>
  </si>
  <si>
    <t>Links to PZ 2013  frozen on 8-2-2013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</si>
</sst>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13.5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8"/>
      <color indexed="8"/>
      <name val="Arial"/>
      <family val="0"/>
    </font>
    <font>
      <b/>
      <sz val="17"/>
      <color indexed="8"/>
      <name val="Arial"/>
      <family val="0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4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3" fillId="14" borderId="8" applyNumberFormat="0" applyAlignment="0" applyProtection="0"/>
    <xf numFmtId="0" fontId="6" fillId="0" borderId="0">
      <alignment/>
      <protection/>
    </xf>
    <xf numFmtId="0" fontId="24" fillId="0" borderId="9">
      <alignment horizontal="center"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95">
      <alignment/>
      <protection/>
    </xf>
    <xf numFmtId="165" fontId="28" fillId="0" borderId="0" xfId="95" applyNumberFormat="1" applyFont="1">
      <alignment/>
      <protection/>
    </xf>
    <xf numFmtId="0" fontId="28" fillId="0" borderId="0" xfId="95" applyFont="1">
      <alignment/>
      <protection/>
    </xf>
    <xf numFmtId="0" fontId="6" fillId="0" borderId="0" xfId="95" applyBorder="1">
      <alignment/>
      <protection/>
    </xf>
    <xf numFmtId="0" fontId="6" fillId="0" borderId="0" xfId="95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28" fillId="0" borderId="11" xfId="95" applyFont="1" applyBorder="1" applyAlignment="1">
      <alignment horizontal="center" vertical="center" wrapText="1"/>
      <protection/>
    </xf>
    <xf numFmtId="0" fontId="28" fillId="0" borderId="12" xfId="95" applyFont="1" applyBorder="1" applyAlignment="1">
      <alignment horizontal="center" vertical="center" wrapText="1"/>
      <protection/>
    </xf>
    <xf numFmtId="0" fontId="6" fillId="0" borderId="13" xfId="95" applyBorder="1" applyAlignment="1">
      <alignment horizontal="center"/>
      <protection/>
    </xf>
    <xf numFmtId="9" fontId="28" fillId="0" borderId="14" xfId="95" applyNumberFormat="1" applyFont="1" applyBorder="1" applyAlignment="1">
      <alignment horizontal="center"/>
      <protection/>
    </xf>
    <xf numFmtId="9" fontId="6" fillId="0" borderId="15" xfId="95" applyNumberFormat="1" applyFont="1" applyBorder="1" applyAlignment="1">
      <alignment horizontal="center"/>
      <protection/>
    </xf>
    <xf numFmtId="9" fontId="6" fillId="0" borderId="16" xfId="95" applyNumberFormat="1" applyFont="1" applyBorder="1" applyAlignment="1">
      <alignment horizontal="center"/>
      <protection/>
    </xf>
    <xf numFmtId="9" fontId="6" fillId="0" borderId="9" xfId="95" applyNumberFormat="1" applyFont="1" applyBorder="1" applyAlignment="1">
      <alignment horizontal="center"/>
      <protection/>
    </xf>
    <xf numFmtId="9" fontId="28" fillId="0" borderId="13" xfId="95" applyNumberFormat="1" applyFont="1" applyBorder="1" applyAlignment="1">
      <alignment horizontal="center"/>
      <protection/>
    </xf>
    <xf numFmtId="9" fontId="6" fillId="0" borderId="17" xfId="95" applyNumberFormat="1" applyFont="1" applyBorder="1" applyAlignment="1">
      <alignment horizontal="center"/>
      <protection/>
    </xf>
    <xf numFmtId="9" fontId="6" fillId="0" borderId="13" xfId="95" applyNumberFormat="1" applyBorder="1" applyAlignment="1">
      <alignment horizontal="center"/>
      <protection/>
    </xf>
    <xf numFmtId="9" fontId="6" fillId="0" borderId="0" xfId="95" applyNumberFormat="1" applyBorder="1" applyAlignment="1">
      <alignment horizontal="center"/>
      <protection/>
    </xf>
    <xf numFmtId="9" fontId="6" fillId="0" borderId="17" xfId="95" applyNumberFormat="1" applyBorder="1" applyAlignment="1">
      <alignment horizontal="center"/>
      <protection/>
    </xf>
    <xf numFmtId="9" fontId="28" fillId="0" borderId="18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0" fontId="6" fillId="0" borderId="13" xfId="95" applyFont="1" applyBorder="1" applyAlignment="1">
      <alignment horizontal="center" vertical="justify"/>
      <protection/>
    </xf>
    <xf numFmtId="9" fontId="30" fillId="0" borderId="16" xfId="95" applyNumberFormat="1" applyFont="1" applyBorder="1" applyAlignment="1">
      <alignment horizontal="center"/>
      <protection/>
    </xf>
    <xf numFmtId="9" fontId="32" fillId="0" borderId="18" xfId="95" applyNumberFormat="1" applyFont="1" applyBorder="1" applyAlignment="1">
      <alignment horizontal="center"/>
      <protection/>
    </xf>
    <xf numFmtId="9" fontId="30" fillId="0" borderId="19" xfId="95" applyNumberFormat="1" applyFont="1" applyBorder="1" applyAlignment="1">
      <alignment horizontal="center"/>
      <protection/>
    </xf>
    <xf numFmtId="9" fontId="30" fillId="0" borderId="9" xfId="95" applyNumberFormat="1" applyFont="1" applyBorder="1" applyAlignment="1">
      <alignment horizontal="center"/>
      <protection/>
    </xf>
    <xf numFmtId="9" fontId="32" fillId="0" borderId="13" xfId="95" applyNumberFormat="1" applyFont="1" applyBorder="1" applyAlignment="1">
      <alignment horizontal="center"/>
      <protection/>
    </xf>
    <xf numFmtId="9" fontId="30" fillId="0" borderId="17" xfId="95" applyNumberFormat="1" applyFont="1" applyBorder="1" applyAlignment="1">
      <alignment horizontal="center"/>
      <protection/>
    </xf>
    <xf numFmtId="0" fontId="6" fillId="0" borderId="20" xfId="95" applyFont="1" applyBorder="1" applyAlignment="1">
      <alignment horizontal="center" vertical="justify"/>
      <protection/>
    </xf>
    <xf numFmtId="9" fontId="32" fillId="0" borderId="21" xfId="95" applyNumberFormat="1" applyFont="1" applyBorder="1" applyAlignment="1">
      <alignment horizontal="center"/>
      <protection/>
    </xf>
    <xf numFmtId="9" fontId="30" fillId="0" borderId="12" xfId="95" applyNumberFormat="1" applyFont="1" applyBorder="1" applyAlignment="1">
      <alignment horizontal="center"/>
      <protection/>
    </xf>
    <xf numFmtId="9" fontId="30" fillId="0" borderId="22" xfId="95" applyNumberFormat="1" applyFont="1" applyBorder="1" applyAlignment="1">
      <alignment horizontal="center"/>
      <protection/>
    </xf>
    <xf numFmtId="9" fontId="30" fillId="0" borderId="23" xfId="95" applyNumberFormat="1" applyFont="1" applyBorder="1" applyAlignment="1">
      <alignment horizontal="center"/>
      <protection/>
    </xf>
    <xf numFmtId="9" fontId="32" fillId="0" borderId="20" xfId="95" applyNumberFormat="1" applyFont="1" applyBorder="1" applyAlignment="1">
      <alignment horizontal="center"/>
      <protection/>
    </xf>
    <xf numFmtId="9" fontId="30" fillId="0" borderId="24" xfId="95" applyNumberFormat="1" applyFont="1" applyBorder="1" applyAlignment="1">
      <alignment horizontal="center"/>
      <protection/>
    </xf>
    <xf numFmtId="9" fontId="6" fillId="0" borderId="20" xfId="95" applyNumberFormat="1" applyBorder="1" applyAlignment="1">
      <alignment horizontal="center"/>
      <protection/>
    </xf>
    <xf numFmtId="9" fontId="6" fillId="0" borderId="25" xfId="95" applyNumberFormat="1" applyBorder="1" applyAlignment="1">
      <alignment horizontal="center"/>
      <protection/>
    </xf>
    <xf numFmtId="9" fontId="6" fillId="0" borderId="24" xfId="95" applyNumberForma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30" fillId="0" borderId="26" xfId="95" applyNumberFormat="1" applyFont="1" applyBorder="1" applyAlignment="1">
      <alignment horizontal="center"/>
      <protection/>
    </xf>
    <xf numFmtId="9" fontId="30" fillId="0" borderId="27" xfId="95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34" fillId="0" borderId="0" xfId="99" applyFont="1" applyFill="1" applyBorder="1" applyAlignment="1">
      <alignment horizontal="center"/>
    </xf>
    <xf numFmtId="0" fontId="4" fillId="0" borderId="17" xfId="0" applyFont="1" applyBorder="1" applyAlignment="1">
      <alignment/>
    </xf>
    <xf numFmtId="9" fontId="34" fillId="0" borderId="0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34" fillId="0" borderId="25" xfId="99" applyFont="1" applyFill="1" applyBorder="1" applyAlignment="1">
      <alignment horizontal="center"/>
    </xf>
    <xf numFmtId="9" fontId="4" fillId="0" borderId="0" xfId="0" applyNumberFormat="1" applyFont="1" applyAlignment="1">
      <alignment/>
    </xf>
    <xf numFmtId="0" fontId="6" fillId="0" borderId="0" xfId="95" applyFont="1">
      <alignment/>
      <protection/>
    </xf>
    <xf numFmtId="0" fontId="28" fillId="0" borderId="0" xfId="96" applyFont="1">
      <alignment/>
      <protection/>
    </xf>
    <xf numFmtId="165" fontId="28" fillId="0" borderId="0" xfId="96" applyNumberFormat="1" applyFont="1">
      <alignment/>
      <protection/>
    </xf>
    <xf numFmtId="0" fontId="6" fillId="0" borderId="0" xfId="96">
      <alignment/>
      <protection/>
    </xf>
    <xf numFmtId="0" fontId="6" fillId="0" borderId="30" xfId="96" applyBorder="1">
      <alignment/>
      <protection/>
    </xf>
    <xf numFmtId="0" fontId="6" fillId="0" borderId="0" xfId="96" applyBorder="1">
      <alignment/>
      <protection/>
    </xf>
    <xf numFmtId="0" fontId="6" fillId="0" borderId="0" xfId="96" applyBorder="1" applyAlignment="1">
      <alignment horizontal="center"/>
      <protection/>
    </xf>
    <xf numFmtId="0" fontId="6" fillId="0" borderId="0" xfId="96" applyFont="1" applyBorder="1" applyAlignment="1">
      <alignment horizontal="center"/>
      <protection/>
    </xf>
    <xf numFmtId="0" fontId="28" fillId="0" borderId="11" xfId="96" applyFont="1" applyBorder="1" applyAlignment="1">
      <alignment horizontal="center" vertical="center" wrapText="1"/>
      <protection/>
    </xf>
    <xf numFmtId="0" fontId="28" fillId="0" borderId="31" xfId="96" applyFont="1" applyBorder="1" applyAlignment="1">
      <alignment horizontal="center" vertical="center" wrapText="1"/>
      <protection/>
    </xf>
    <xf numFmtId="0" fontId="28" fillId="0" borderId="12" xfId="96" applyFont="1" applyBorder="1" applyAlignment="1">
      <alignment horizontal="center" vertical="center" wrapText="1"/>
      <protection/>
    </xf>
    <xf numFmtId="0" fontId="28" fillId="0" borderId="21" xfId="96" applyFont="1" applyBorder="1" applyAlignment="1">
      <alignment horizontal="center" vertical="center" wrapText="1"/>
      <protection/>
    </xf>
    <xf numFmtId="167" fontId="6" fillId="0" borderId="0" xfId="96" applyNumberFormat="1">
      <alignment/>
      <protection/>
    </xf>
    <xf numFmtId="0" fontId="6" fillId="0" borderId="18" xfId="95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8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1" fontId="6" fillId="0" borderId="21" xfId="95" applyNumberFormat="1" applyFont="1" applyBorder="1" applyAlignment="1">
      <alignment horizontal="center"/>
      <protection/>
    </xf>
    <xf numFmtId="9" fontId="28" fillId="0" borderId="21" xfId="95" applyNumberFormat="1" applyFont="1" applyBorder="1" applyAlignment="1">
      <alignment horizontal="center"/>
      <protection/>
    </xf>
    <xf numFmtId="9" fontId="28" fillId="0" borderId="33" xfId="95" applyNumberFormat="1" applyFont="1" applyBorder="1" applyAlignment="1">
      <alignment horizontal="center"/>
      <protection/>
    </xf>
    <xf numFmtId="9" fontId="28" fillId="0" borderId="20" xfId="95" applyNumberFormat="1" applyFont="1" applyBorder="1" applyAlignment="1">
      <alignment horizontal="center"/>
      <protection/>
    </xf>
    <xf numFmtId="9" fontId="6" fillId="0" borderId="34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6" fillId="0" borderId="22" xfId="95" applyNumberFormat="1" applyFont="1" applyBorder="1" applyAlignment="1">
      <alignment horizontal="center"/>
      <protection/>
    </xf>
    <xf numFmtId="9" fontId="28" fillId="0" borderId="34" xfId="95" applyNumberFormat="1" applyFont="1" applyBorder="1" applyAlignment="1">
      <alignment horizontal="center"/>
      <protection/>
    </xf>
    <xf numFmtId="9" fontId="28" fillId="0" borderId="17" xfId="95" applyNumberFormat="1" applyFont="1" applyBorder="1" applyAlignment="1">
      <alignment horizontal="center"/>
      <protection/>
    </xf>
    <xf numFmtId="9" fontId="28" fillId="0" borderId="24" xfId="95" applyNumberFormat="1" applyFont="1" applyBorder="1" applyAlignment="1">
      <alignment horizontal="center"/>
      <protection/>
    </xf>
    <xf numFmtId="9" fontId="6" fillId="0" borderId="11" xfId="95" applyNumberFormat="1" applyFont="1" applyBorder="1" applyAlignment="1">
      <alignment horizontal="center"/>
      <protection/>
    </xf>
    <xf numFmtId="9" fontId="6" fillId="0" borderId="12" xfId="95" applyNumberFormat="1" applyFont="1" applyBorder="1" applyAlignment="1">
      <alignment horizontal="center"/>
      <protection/>
    </xf>
    <xf numFmtId="1" fontId="6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0" fontId="6" fillId="0" borderId="0" xfId="95" applyFont="1">
      <alignment/>
      <protection/>
    </xf>
    <xf numFmtId="9" fontId="28" fillId="0" borderId="18" xfId="95" applyNumberFormat="1" applyFont="1" applyBorder="1" applyAlignment="1">
      <alignment horizontal="center" vertical="center"/>
      <protection/>
    </xf>
    <xf numFmtId="9" fontId="6" fillId="0" borderId="16" xfId="95" applyNumberFormat="1" applyFont="1" applyBorder="1" applyAlignment="1">
      <alignment horizontal="center" vertical="center"/>
      <protection/>
    </xf>
    <xf numFmtId="9" fontId="28" fillId="0" borderId="21" xfId="95" applyNumberFormat="1" applyFont="1" applyBorder="1" applyAlignment="1">
      <alignment horizontal="center" vertical="center"/>
      <protection/>
    </xf>
    <xf numFmtId="9" fontId="6" fillId="0" borderId="22" xfId="95" applyNumberFormat="1" applyFont="1" applyBorder="1" applyAlignment="1">
      <alignment horizontal="center" vertical="center"/>
      <protection/>
    </xf>
    <xf numFmtId="9" fontId="6" fillId="0" borderId="13" xfId="95" applyNumberFormat="1" applyFont="1" applyBorder="1" applyAlignment="1">
      <alignment horizontal="center" vertical="center"/>
      <protection/>
    </xf>
    <xf numFmtId="9" fontId="6" fillId="0" borderId="20" xfId="95" applyNumberFormat="1" applyFont="1" applyBorder="1" applyAlignment="1">
      <alignment horizontal="center" vertical="center"/>
      <protection/>
    </xf>
    <xf numFmtId="9" fontId="6" fillId="0" borderId="17" xfId="95" applyNumberFormat="1" applyFont="1" applyBorder="1" applyAlignment="1">
      <alignment horizontal="center" vertical="center"/>
      <protection/>
    </xf>
    <xf numFmtId="9" fontId="6" fillId="0" borderId="24" xfId="95" applyNumberFormat="1" applyFont="1" applyBorder="1" applyAlignment="1">
      <alignment horizontal="center" vertical="center"/>
      <protection/>
    </xf>
    <xf numFmtId="9" fontId="6" fillId="0" borderId="32" xfId="95" applyNumberFormat="1" applyFont="1" applyBorder="1" applyAlignment="1">
      <alignment horizontal="center" vertical="center"/>
      <protection/>
    </xf>
    <xf numFmtId="0" fontId="6" fillId="0" borderId="31" xfId="95" applyFont="1" applyBorder="1" applyAlignment="1">
      <alignment horizontal="center" vertical="center"/>
      <protection/>
    </xf>
    <xf numFmtId="0" fontId="6" fillId="0" borderId="18" xfId="95" applyFont="1" applyBorder="1" applyAlignment="1">
      <alignment horizontal="center" vertical="center"/>
      <protection/>
    </xf>
    <xf numFmtId="0" fontId="6" fillId="0" borderId="21" xfId="95" applyFont="1" applyBorder="1" applyAlignment="1">
      <alignment horizontal="center" vertical="center"/>
      <protection/>
    </xf>
    <xf numFmtId="9" fontId="28" fillId="0" borderId="31" xfId="95" applyNumberFormat="1" applyFont="1" applyBorder="1" applyAlignment="1">
      <alignment horizontal="center" vertical="center"/>
      <protection/>
    </xf>
    <xf numFmtId="0" fontId="6" fillId="0" borderId="30" xfId="95" applyBorder="1">
      <alignment/>
      <protection/>
    </xf>
    <xf numFmtId="9" fontId="34" fillId="0" borderId="0" xfId="99" applyNumberFormat="1" applyFont="1" applyBorder="1" applyAlignment="1">
      <alignment horizontal="center"/>
    </xf>
    <xf numFmtId="9" fontId="34" fillId="0" borderId="25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9" fontId="4" fillId="0" borderId="9" xfId="99" applyFont="1" applyBorder="1" applyAlignment="1">
      <alignment horizontal="center"/>
    </xf>
    <xf numFmtId="9" fontId="4" fillId="0" borderId="35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4" fillId="0" borderId="23" xfId="99" applyFont="1" applyBorder="1" applyAlignment="1">
      <alignment horizontal="center"/>
    </xf>
    <xf numFmtId="9" fontId="4" fillId="0" borderId="36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34" fillId="0" borderId="35" xfId="0" applyNumberFormat="1" applyFont="1" applyFill="1" applyBorder="1" applyAlignment="1">
      <alignment horizontal="center"/>
    </xf>
    <xf numFmtId="9" fontId="34" fillId="0" borderId="35" xfId="99" applyFont="1" applyFill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9" fontId="34" fillId="0" borderId="36" xfId="0" applyNumberFormat="1" applyFont="1" applyFill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29" fillId="0" borderId="42" xfId="96" applyFont="1" applyBorder="1" applyAlignment="1">
      <alignment horizontal="center" vertical="center" wrapText="1"/>
      <protection/>
    </xf>
    <xf numFmtId="0" fontId="6" fillId="0" borderId="43" xfId="96" applyBorder="1" applyAlignment="1">
      <alignment horizontal="center" vertical="center" wrapText="1"/>
      <protection/>
    </xf>
    <xf numFmtId="0" fontId="45" fillId="0" borderId="43" xfId="94" applyBorder="1" applyAlignment="1">
      <alignment wrapText="1"/>
      <protection/>
    </xf>
    <xf numFmtId="0" fontId="45" fillId="0" borderId="44" xfId="94" applyBorder="1" applyAlignment="1">
      <alignment wrapText="1"/>
      <protection/>
    </xf>
    <xf numFmtId="0" fontId="6" fillId="0" borderId="31" xfId="96" applyBorder="1" applyAlignment="1">
      <alignment horizontal="center" vertical="center" wrapText="1"/>
      <protection/>
    </xf>
    <xf numFmtId="0" fontId="6" fillId="0" borderId="21" xfId="96" applyBorder="1" applyAlignment="1">
      <alignment horizontal="center" vertical="center" wrapText="1"/>
      <protection/>
    </xf>
    <xf numFmtId="0" fontId="30" fillId="0" borderId="32" xfId="96" applyFont="1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30" fillId="0" borderId="45" xfId="96" applyFont="1" applyBorder="1" applyAlignment="1">
      <alignment horizontal="center" vertical="center" wrapText="1"/>
      <protection/>
    </xf>
    <xf numFmtId="0" fontId="0" fillId="0" borderId="23" xfId="92" applyBorder="1" applyAlignment="1">
      <alignment horizontal="center" vertical="center" wrapText="1"/>
      <protection/>
    </xf>
    <xf numFmtId="0" fontId="30" fillId="0" borderId="46" xfId="96" applyFont="1" applyBorder="1" applyAlignment="1">
      <alignment horizontal="center" vertical="center" wrapText="1"/>
      <protection/>
    </xf>
    <xf numFmtId="0" fontId="0" fillId="0" borderId="27" xfId="92" applyBorder="1" applyAlignment="1">
      <alignment horizontal="center" vertical="center" wrapText="1"/>
      <protection/>
    </xf>
    <xf numFmtId="0" fontId="6" fillId="0" borderId="33" xfId="95" applyFont="1" applyBorder="1" applyAlignment="1">
      <alignment wrapText="1"/>
      <protection/>
    </xf>
    <xf numFmtId="0" fontId="6" fillId="0" borderId="30" xfId="95" applyBorder="1" applyAlignment="1">
      <alignment wrapText="1"/>
      <protection/>
    </xf>
    <xf numFmtId="0" fontId="6" fillId="0" borderId="20" xfId="96" applyFont="1" applyBorder="1" applyAlignment="1">
      <alignment wrapText="1"/>
      <protection/>
    </xf>
    <xf numFmtId="0" fontId="6" fillId="0" borderId="25" xfId="96" applyBorder="1" applyAlignment="1">
      <alignment wrapText="1"/>
      <protection/>
    </xf>
    <xf numFmtId="0" fontId="30" fillId="0" borderId="11" xfId="9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0" fillId="0" borderId="32" xfId="9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0" fillId="0" borderId="46" xfId="95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29" fillId="0" borderId="43" xfId="96" applyFont="1" applyBorder="1" applyAlignment="1">
      <alignment horizontal="center" vertical="center" wrapText="1"/>
      <protection/>
    </xf>
    <xf numFmtId="0" fontId="29" fillId="0" borderId="44" xfId="96" applyFont="1" applyBorder="1" applyAlignment="1">
      <alignment horizontal="center" vertical="center" wrapText="1"/>
      <protection/>
    </xf>
    <xf numFmtId="0" fontId="29" fillId="0" borderId="42" xfId="95" applyFont="1" applyBorder="1" applyAlignment="1">
      <alignment horizontal="center" vertical="center" wrapText="1"/>
      <protection/>
    </xf>
    <xf numFmtId="0" fontId="29" fillId="0" borderId="43" xfId="95" applyFont="1" applyBorder="1" applyAlignment="1">
      <alignment horizontal="center" vertical="center" wrapText="1"/>
      <protection/>
    </xf>
    <xf numFmtId="0" fontId="6" fillId="0" borderId="43" xfId="95" applyBorder="1" applyAlignment="1">
      <alignment horizontal="center" vertical="center" wrapText="1"/>
      <protection/>
    </xf>
    <xf numFmtId="0" fontId="6" fillId="0" borderId="44" xfId="95" applyBorder="1" applyAlignment="1">
      <alignment horizontal="center" vertical="center" wrapText="1"/>
      <protection/>
    </xf>
    <xf numFmtId="0" fontId="6" fillId="0" borderId="31" xfId="95" applyFont="1" applyBorder="1" applyAlignment="1">
      <alignment horizontal="center" vertical="center" wrapText="1"/>
      <protection/>
    </xf>
    <xf numFmtId="0" fontId="6" fillId="0" borderId="21" xfId="95" applyBorder="1" applyAlignment="1">
      <alignment horizontal="center" vertical="center" wrapText="1"/>
      <protection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 5" xfId="94"/>
    <cellStyle name="Normal_France" xfId="95"/>
    <cellStyle name="Normal_France 2" xfId="96"/>
    <cellStyle name="Note" xfId="97"/>
    <cellStyle name="Output" xfId="98"/>
    <cellStyle name="Percent" xfId="99"/>
    <cellStyle name="Pourcentage 2" xfId="100"/>
    <cellStyle name="Pourcentage 3" xfId="101"/>
    <cellStyle name="Pourcentage 4" xfId="102"/>
    <cellStyle name="Remarque" xfId="103"/>
    <cellStyle name="Satisfaisant" xfId="104"/>
    <cellStyle name="Sortie" xfId="105"/>
    <cellStyle name="Standard_2 + 3" xfId="106"/>
    <cellStyle name="style_col_headings" xfId="107"/>
    <cellStyle name="Texte explicatif" xfId="108"/>
    <cellStyle name="Title" xfId="109"/>
    <cellStyle name="Titre" xfId="110"/>
    <cellStyle name="Titre 1" xfId="111"/>
    <cellStyle name="Titre 2" xfId="112"/>
    <cellStyle name="Titre 3" xfId="113"/>
    <cellStyle name="Titre 4" xfId="114"/>
    <cellStyle name="Titre 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  <cellStyle name="Vérification de cellule" xfId="122"/>
    <cellStyle name="Virgule fixe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4.1. Le capital en Allemagne, 1870-2010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225"/>
          <c:w val="0.965"/>
          <c:h val="0.890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'TS4.1'!$C$9:$C$17</c:f>
              <c:numCache>
                <c:ptCount val="9"/>
                <c:pt idx="0">
                  <c:v>2.816328447745849</c:v>
                </c:pt>
                <c:pt idx="1">
                  <c:v>1.7423695953091858</c:v>
                </c:pt>
                <c:pt idx="2">
                  <c:v>1.4440639742996102</c:v>
                </c:pt>
                <c:pt idx="3">
                  <c:v>0.4810224505955701</c:v>
                </c:pt>
                <c:pt idx="4">
                  <c:v>0.27412804541409586</c:v>
                </c:pt>
                <c:pt idx="5">
                  <c:v>0.13476235090475966</c:v>
                </c:pt>
                <c:pt idx="6">
                  <c:v>0.04679166235819571</c:v>
                </c:pt>
                <c:pt idx="7">
                  <c:v>0.03211595739704025</c:v>
                </c:pt>
                <c:pt idx="8">
                  <c:v>0.03361555833920032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'TS4.1'!$D$9:$D$17</c:f>
              <c:numCache>
                <c:ptCount val="9"/>
                <c:pt idx="0">
                  <c:v>0.8282973447393583</c:v>
                </c:pt>
                <c:pt idx="1">
                  <c:v>1.0050670830582862</c:v>
                </c:pt>
                <c:pt idx="2">
                  <c:v>1.2031942219938694</c:v>
                </c:pt>
                <c:pt idx="3">
                  <c:v>0.6389285060976345</c:v>
                </c:pt>
                <c:pt idx="4">
                  <c:v>0.6045407305112727</c:v>
                </c:pt>
                <c:pt idx="5">
                  <c:v>1.2785849445793995</c:v>
                </c:pt>
                <c:pt idx="6">
                  <c:v>1.8133621754497349</c:v>
                </c:pt>
                <c:pt idx="7">
                  <c:v>2.1290212879814243</c:v>
                </c:pt>
                <c:pt idx="8">
                  <c:v>2.3128868807611767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'TS4.1'!$E$9:$E$17</c:f>
              <c:numCache>
                <c:ptCount val="9"/>
                <c:pt idx="0">
                  <c:v>3.199439732168496</c:v>
                </c:pt>
                <c:pt idx="1">
                  <c:v>3.034437115513838</c:v>
                </c:pt>
                <c:pt idx="2">
                  <c:v>3.396198233895042</c:v>
                </c:pt>
                <c:pt idx="3">
                  <c:v>2.5321519920386244</c:v>
                </c:pt>
                <c:pt idx="4">
                  <c:v>1.463690835507458</c:v>
                </c:pt>
                <c:pt idx="5">
                  <c:v>1.6443846772569066</c:v>
                </c:pt>
                <c:pt idx="6">
                  <c:v>1.5808987247520907</c:v>
                </c:pt>
                <c:pt idx="7">
                  <c:v>1.5364667217551107</c:v>
                </c:pt>
                <c:pt idx="8">
                  <c:v>1.4091780564663687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'TS4.1'!$F$9:$F$17</c:f>
              <c:numCache>
                <c:ptCount val="9"/>
                <c:pt idx="0">
                  <c:v>0.0641051298338475</c:v>
                </c:pt>
                <c:pt idx="1">
                  <c:v>0.4747686673833222</c:v>
                </c:pt>
                <c:pt idx="2">
                  <c:v>0.4410692401280805</c:v>
                </c:pt>
                <c:pt idx="3">
                  <c:v>-0.11126597627186834</c:v>
                </c:pt>
                <c:pt idx="4">
                  <c:v>-0.008517503759344111</c:v>
                </c:pt>
                <c:pt idx="5">
                  <c:v>0.07566319092873208</c:v>
                </c:pt>
                <c:pt idx="6">
                  <c:v>0.11011269417473513</c:v>
                </c:pt>
                <c:pt idx="7">
                  <c:v>0.17756373273352155</c:v>
                </c:pt>
                <c:pt idx="8">
                  <c:v>0.38738300254841507</c:v>
                </c:pt>
              </c:numCache>
            </c:numRef>
          </c:val>
        </c:ser>
        <c:axId val="17444390"/>
        <c:axId val="22781783"/>
      </c:areaChart>
      <c:cat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6,5 années de revenu national en Allemagne en 1910 (dont environ 0,5 année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At val="0"/>
        <c:auto val="1"/>
        <c:lblOffset val="100"/>
        <c:tickLblSkip val="1"/>
        <c:noMultiLvlLbl val="0"/>
      </c:catAx>
      <c:valAx>
        <c:axId val="2278178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1425"/>
          <c:w val="0.278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4.10. Capital et esclavage aux Etats-Unis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3325"/>
          <c:w val="0.93675"/>
          <c:h val="0.8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4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'TS4.2'!$K$11:$K$21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66669024"/>
        <c:axId val="63150305"/>
      </c:areaChart>
      <c:cat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de marché des esclaves atteint 1,5 année de revenu national aux Etats-Unis en 1770 (autant que les terres)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150305"/>
        <c:crossesAt val="0"/>
        <c:auto val="1"/>
        <c:lblOffset val="100"/>
        <c:tickLblSkip val="1"/>
        <c:noMultiLvlLbl val="0"/>
      </c:catAx>
      <c:valAx>
        <c:axId val="6315030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66902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7475"/>
          <c:w val="0.27225"/>
          <c:h val="0.24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4.11. Le capital vers 1770-1810: Ancien et Nouveau monde </a:t>
            </a:r>
          </a:p>
        </c:rich>
      </c:tx>
      <c:layout>
        <c:manualLayout>
          <c:xMode val="factor"/>
          <c:yMode val="factor"/>
          <c:x val="0.068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075"/>
          <c:w val="0.939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Terres agricoles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'TS4.4'!$C$9:$C$12</c:f>
              <c:numCache>
                <c:ptCount val="4"/>
                <c:pt idx="0">
                  <c:v>3.3425998237702403</c:v>
                </c:pt>
                <c:pt idx="1">
                  <c:v>3.366700575303227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'TS4.4'!$E$9:$E$12</c:f>
              <c:numCache>
                <c:ptCount val="4"/>
                <c:pt idx="0">
                  <c:v>1.096112461254522</c:v>
                </c:pt>
                <c:pt idx="1">
                  <c:v>1.299977169386689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'TS4.4'!$F$9:$F$12</c:f>
              <c:numCache>
                <c:ptCount val="4"/>
                <c:pt idx="0">
                  <c:v>2.353934393334426</c:v>
                </c:pt>
                <c:pt idx="1">
                  <c:v>1.8571102419809848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31481834"/>
        <c:axId val="14901051"/>
      </c:bar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combinée des terres agricoles et des esclaves dans les Etats du Sud des Etats-Unis dépasse 4 années de revenu national vers 1770-1810.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5775"/>
          <c:w val="0.224"/>
          <c:h val="0.2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S4.1. La richesse publique au Canada, 1860-2010</a:t>
            </a:r>
          </a:p>
        </c:rich>
      </c:tx>
      <c:layout>
        <c:manualLayout>
          <c:xMode val="factor"/>
          <c:yMode val="factor"/>
          <c:x val="0.02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'TS4.3'!$H$9:$H$18</c:f>
              <c:numCache>
                <c:ptCount val="10"/>
                <c:pt idx="0">
                  <c:v>0.22188069616703612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1.1466475275868948</c:v>
                </c:pt>
                <c:pt idx="6">
                  <c:v>1.0892993285339325</c:v>
                </c:pt>
                <c:pt idx="7">
                  <c:v>1.0462884466816302</c:v>
                </c:pt>
                <c:pt idx="8">
                  <c:v>1.0388107673764564</c:v>
                </c:pt>
                <c:pt idx="9">
                  <c:v>1.254937992790909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'TS4.3'!$I$9:$I$18</c:f>
              <c:numCache>
                <c:ptCount val="10"/>
                <c:pt idx="0">
                  <c:v>0.21472325435519626</c:v>
                </c:pt>
                <c:pt idx="1">
                  <c:v>0.5344091071394985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0.7583558560695607</c:v>
                </c:pt>
                <c:pt idx="6">
                  <c:v>1.07796424373702</c:v>
                </c:pt>
                <c:pt idx="7">
                  <c:v>1.5418643433782486</c:v>
                </c:pt>
                <c:pt idx="8">
                  <c:v>1.2090278985779188</c:v>
                </c:pt>
                <c:pt idx="9">
                  <c:v>1.3165667299348565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et demie de revenu national au Canada en 1990 (moitié plus que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7000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75"/>
          <c:y val="0.221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S4.2. Capital privé et public au Canada, 1860-2010</a:t>
            </a:r>
          </a:p>
        </c:rich>
      </c:tx>
      <c:layout>
        <c:manualLayout>
          <c:xMode val="factor"/>
          <c:yMode val="factor"/>
          <c:x val="0.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'TS4.3'!$B$9:$B$18</c:f>
              <c:numCache>
                <c:ptCount val="10"/>
                <c:pt idx="0">
                  <c:v>3.8443629944210453</c:v>
                </c:pt>
                <c:pt idx="1">
                  <c:v>3.887850086644192</c:v>
                </c:pt>
                <c:pt idx="2">
                  <c:v>4.133634251531532</c:v>
                </c:pt>
                <c:pt idx="3">
                  <c:v>4.338924176260421</c:v>
                </c:pt>
                <c:pt idx="4">
                  <c:v>3.3230409449443097</c:v>
                </c:pt>
                <c:pt idx="5">
                  <c:v>2.849825871754289</c:v>
                </c:pt>
                <c:pt idx="6">
                  <c:v>2.776383384887844</c:v>
                </c:pt>
                <c:pt idx="7">
                  <c:v>2.9929240113967253</c:v>
                </c:pt>
                <c:pt idx="8">
                  <c:v>3.614399842824914</c:v>
                </c:pt>
                <c:pt idx="9">
                  <c:v>4.049728370861285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'TS4.3'!$J$9:$J$18</c:f>
              <c:numCache>
                <c:ptCount val="10"/>
                <c:pt idx="0">
                  <c:v>3.8372055526092055</c:v>
                </c:pt>
                <c:pt idx="1">
                  <c:v>4.002259193783691</c:v>
                </c:pt>
                <c:pt idx="2">
                  <c:v>4.043634251531532</c:v>
                </c:pt>
                <c:pt idx="3">
                  <c:v>4.248924176260421</c:v>
                </c:pt>
                <c:pt idx="4">
                  <c:v>3.1330409449443097</c:v>
                </c:pt>
                <c:pt idx="5">
                  <c:v>2.4615342002369545</c:v>
                </c:pt>
                <c:pt idx="6">
                  <c:v>2.7650483000909314</c:v>
                </c:pt>
                <c:pt idx="7">
                  <c:v>3.488499908093343</c:v>
                </c:pt>
                <c:pt idx="8">
                  <c:v>3.7846169740263766</c:v>
                </c:pt>
                <c:pt idx="9">
                  <c:v>4.111357108005232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'TS4.3'!$G$9:$G$18</c:f>
              <c:numCache>
                <c:ptCount val="10"/>
                <c:pt idx="0">
                  <c:v>0.007157441811839881</c:v>
                </c:pt>
                <c:pt idx="1">
                  <c:v>-0.11440910713949853</c:v>
                </c:pt>
                <c:pt idx="2">
                  <c:v>0.09000000000000002</c:v>
                </c:pt>
                <c:pt idx="3">
                  <c:v>0.08999999999999997</c:v>
                </c:pt>
                <c:pt idx="4">
                  <c:v>0.19000000000000006</c:v>
                </c:pt>
                <c:pt idx="5">
                  <c:v>0.3882916715173341</c:v>
                </c:pt>
                <c:pt idx="6">
                  <c:v>0.01133508479691251</c:v>
                </c:pt>
                <c:pt idx="7">
                  <c:v>-0.4955758966966182</c:v>
                </c:pt>
                <c:pt idx="8">
                  <c:v>-0.17021713120146234</c:v>
                </c:pt>
                <c:pt idx="9">
                  <c:v>-0.06162873714394749</c:v>
                </c:pt>
              </c:numCache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1990, le capital public vaut -50% du revenu national au Canada, contre plus 350% pour le capital privé, et 300% pour le capital national.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3916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1275"/>
          <c:w val="0.219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4.2. La richesse publique en Allemagne, 1870-2010</a:t>
            </a:r>
          </a:p>
        </c:rich>
      </c:tx>
      <c:layout>
        <c:manualLayout>
          <c:xMode val="factor"/>
          <c:yMode val="factor"/>
          <c:x val="0.03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'TS4.1'!$H$9:$H$17</c:f>
              <c:numCache>
                <c:ptCount val="9"/>
                <c:pt idx="0">
                  <c:v>0.7226241512398326</c:v>
                </c:pt>
                <c:pt idx="1">
                  <c:v>0.8678248224838387</c:v>
                </c:pt>
                <c:pt idx="2">
                  <c:v>0.9263538683917016</c:v>
                </c:pt>
                <c:pt idx="3">
                  <c:v>0.9889581773340768</c:v>
                </c:pt>
                <c:pt idx="4">
                  <c:v>0.8635334236882902</c:v>
                </c:pt>
                <c:pt idx="5">
                  <c:v>1.0553750126035804</c:v>
                </c:pt>
                <c:pt idx="6">
                  <c:v>0.9853370487815643</c:v>
                </c:pt>
                <c:pt idx="7">
                  <c:v>0.8786057278646309</c:v>
                </c:pt>
                <c:pt idx="8">
                  <c:v>0.9822408039757233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'TS4.1'!$I$9:$I$17</c:f>
              <c:numCache>
                <c:ptCount val="9"/>
                <c:pt idx="0">
                  <c:v>0.2534410855973906</c:v>
                </c:pt>
                <c:pt idx="1">
                  <c:v>0.5342336865945333</c:v>
                </c:pt>
                <c:pt idx="2">
                  <c:v>0.5542137156545403</c:v>
                </c:pt>
                <c:pt idx="3">
                  <c:v>0.19563159212764386</c:v>
                </c:pt>
                <c:pt idx="4">
                  <c:v>0.18622634150307776</c:v>
                </c:pt>
                <c:pt idx="5">
                  <c:v>0.21634363928907246</c:v>
                </c:pt>
                <c:pt idx="6">
                  <c:v>0.5686587595045061</c:v>
                </c:pt>
                <c:pt idx="7">
                  <c:v>0.7696273445445398</c:v>
                </c:pt>
                <c:pt idx="8">
                  <c:v>0.9558249235309495</c:v>
                </c:pt>
              </c:numCache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près d'une année de revenu national en Allemagne en 2010 (autant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09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4.3. Capital privé et public en Allemagne, 1870-2010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'TS4.1'!$B$9:$B$17</c:f>
              <c:numCache>
                <c:ptCount val="9"/>
                <c:pt idx="0">
                  <c:v>6.9081706544875505</c:v>
                </c:pt>
                <c:pt idx="1">
                  <c:v>6.256642461264632</c:v>
                </c:pt>
                <c:pt idx="2">
                  <c:v>6.484525670316602</c:v>
                </c:pt>
                <c:pt idx="3">
                  <c:v>3.5408369724599607</c:v>
                </c:pt>
                <c:pt idx="4">
                  <c:v>2.3338421076734823</c:v>
                </c:pt>
                <c:pt idx="5">
                  <c:v>3.133395163669798</c:v>
                </c:pt>
                <c:pt idx="6">
                  <c:v>3.5511652567347562</c:v>
                </c:pt>
                <c:pt idx="7">
                  <c:v>3.875167699867097</c:v>
                </c:pt>
                <c:pt idx="8">
                  <c:v>4.14306349811516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'TS4.1'!$J$9:$J$17</c:f>
              <c:numCache>
                <c:ptCount val="9"/>
                <c:pt idx="0">
                  <c:v>6.438987588845109</c:v>
                </c:pt>
                <c:pt idx="1">
                  <c:v>5.923051325375327</c:v>
                </c:pt>
                <c:pt idx="2">
                  <c:v>6.11238551757944</c:v>
                </c:pt>
                <c:pt idx="3">
                  <c:v>2.747510387253528</c:v>
                </c:pt>
                <c:pt idx="4">
                  <c:v>1.6565350254882698</c:v>
                </c:pt>
                <c:pt idx="5">
                  <c:v>2.2943637903552903</c:v>
                </c:pt>
                <c:pt idx="6">
                  <c:v>3.134486967457698</c:v>
                </c:pt>
                <c:pt idx="7">
                  <c:v>3.766189316547006</c:v>
                </c:pt>
                <c:pt idx="8">
                  <c:v>4.116647617670386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'TS4.1'!$G$9:$G$17</c:f>
              <c:numCache>
                <c:ptCount val="9"/>
                <c:pt idx="0">
                  <c:v>0.469183065642442</c:v>
                </c:pt>
                <c:pt idx="1">
                  <c:v>0.33359113588930545</c:v>
                </c:pt>
                <c:pt idx="2">
                  <c:v>0.3721401527371614</c:v>
                </c:pt>
                <c:pt idx="3">
                  <c:v>0.7933265852064328</c:v>
                </c:pt>
                <c:pt idx="4">
                  <c:v>0.6773070821852125</c:v>
                </c:pt>
                <c:pt idx="5">
                  <c:v>0.8390313733145078</c:v>
                </c:pt>
                <c:pt idx="6">
                  <c:v>0.4166782892770582</c:v>
                </c:pt>
                <c:pt idx="7">
                  <c:v>0.10897838332009102</c:v>
                </c:pt>
                <c:pt idx="8">
                  <c:v>0.02641588044477383</c:v>
                </c:pt>
              </c:numCache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1970, le capital public vaut près de une année de revenu national, contre à peine plus de deux pour le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7125"/>
          <c:w val="0.323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4.4. Capital privé et public en Europe, 1870-2010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525"/>
          <c:w val="0.964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'TS4.5'!$H$6:$H$20</c:f>
              <c:numCache>
                <c:ptCount val="15"/>
                <c:pt idx="0">
                  <c:v>6.438987588845109</c:v>
                </c:pt>
                <c:pt idx="1">
                  <c:v>6.4433477188555255</c:v>
                </c:pt>
                <c:pt idx="2">
                  <c:v>5.923051325375327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3"/>
          <c:order val="1"/>
          <c:tx>
            <c:v>France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'TS4.5'!$I$6:$I$20</c:f>
              <c:numCache>
                <c:ptCount val="15"/>
                <c:pt idx="0">
                  <c:v>6.992605706582853</c:v>
                </c:pt>
                <c:pt idx="1">
                  <c:v>7.3289766928201985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</c:v>
                </c:pt>
                <c:pt idx="12">
                  <c:v>3.4138310106076757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6"/>
          <c:order val="2"/>
          <c:tx>
            <c:v>Royaume-Uni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'TS4.5'!$J$6:$J$20</c:f>
              <c:numCach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6.7253131424982175</c:v>
                </c:pt>
                <c:pt idx="5">
                  <c:v>4.412806429143078</c:v>
                </c:pt>
                <c:pt idx="6">
                  <c:v>5.079649669931068</c:v>
                </c:pt>
                <c:pt idx="7">
                  <c:v>3.99026553450683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5.2187601920292614</c:v>
                </c:pt>
              </c:numCache>
            </c:numRef>
          </c:yVal>
          <c:smooth val="0"/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'TS4.5'!$M$6:$M$20</c:f>
              <c:numCache>
                <c:ptCount val="15"/>
                <c:pt idx="0">
                  <c:v>0.669183065642442</c:v>
                </c:pt>
                <c:pt idx="1">
                  <c:v>0.48979099814594473</c:v>
                </c:pt>
                <c:pt idx="2">
                  <c:v>0.33359113588930533</c:v>
                </c:pt>
                <c:pt idx="3">
                  <c:v>0.3721401527371615</c:v>
                </c:pt>
                <c:pt idx="4">
                  <c:v>0.3752288107992401</c:v>
                </c:pt>
                <c:pt idx="5">
                  <c:v>0.9554783591059839</c:v>
                </c:pt>
                <c:pt idx="6">
                  <c:v>0.721239602155519</c:v>
                </c:pt>
                <c:pt idx="7">
                  <c:v>0.20451086261727935</c:v>
                </c:pt>
                <c:pt idx="8">
                  <c:v>0.6773070821852125</c:v>
                </c:pt>
                <c:pt idx="9">
                  <c:v>0.8796092543874612</c:v>
                </c:pt>
                <c:pt idx="10">
                  <c:v>0.8390313733145076</c:v>
                </c:pt>
                <c:pt idx="11">
                  <c:v>0.6832092442771276</c:v>
                </c:pt>
                <c:pt idx="12">
                  <c:v>0.41667828927705797</c:v>
                </c:pt>
                <c:pt idx="13">
                  <c:v>0.1089783833200908</c:v>
                </c:pt>
                <c:pt idx="14">
                  <c:v>0.026415880444774054</c:v>
                </c:pt>
              </c:numCache>
            </c:numRef>
          </c:yVal>
          <c:smooth val="0"/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'TS4.5'!$N$6:$N$20</c:f>
              <c:numCache>
                <c:ptCount val="15"/>
                <c:pt idx="0">
                  <c:v>0.19624326793019087</c:v>
                </c:pt>
                <c:pt idx="1">
                  <c:v>-0.37859887787739055</c:v>
                </c:pt>
                <c:pt idx="2">
                  <c:v>-0.31365054532767367</c:v>
                </c:pt>
                <c:pt idx="3">
                  <c:v>-0.31141763669336164</c:v>
                </c:pt>
                <c:pt idx="4">
                  <c:v>-0.28264902943740733</c:v>
                </c:pt>
                <c:pt idx="5">
                  <c:v>-0.3941800356257179</c:v>
                </c:pt>
                <c:pt idx="6">
                  <c:v>0.40390952668170454</c:v>
                </c:pt>
                <c:pt idx="7">
                  <c:v>-0.33044708905922926</c:v>
                </c:pt>
                <c:pt idx="8">
                  <c:v>0.5915773354147325</c:v>
                </c:pt>
                <c:pt idx="9">
                  <c:v>0.4070649234807848</c:v>
                </c:pt>
                <c:pt idx="10">
                  <c:v>0.5165348013487092</c:v>
                </c:pt>
                <c:pt idx="11">
                  <c:v>0.45045696561858994</c:v>
                </c:pt>
                <c:pt idx="12">
                  <c:v>0.26463369020272864</c:v>
                </c:pt>
                <c:pt idx="13">
                  <c:v>0.2830177180633866</c:v>
                </c:pt>
                <c:pt idx="14">
                  <c:v>0.30829308039550973</c:v>
                </c:pt>
              </c:numCache>
            </c:numRef>
          </c:yVal>
          <c:smooth val="0"/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'TS4.5'!$O$6:$O$20</c:f>
              <c:numCache>
                <c:ptCount val="15"/>
                <c:pt idx="0">
                  <c:v>-0.24124541482423378</c:v>
                </c:pt>
                <c:pt idx="1">
                  <c:v>0.3897663263229756</c:v>
                </c:pt>
                <c:pt idx="2">
                  <c:v>0.6645422365286633</c:v>
                </c:pt>
                <c:pt idx="3">
                  <c:v>0.2575705464866669</c:v>
                </c:pt>
                <c:pt idx="4">
                  <c:v>0.06805099021912486</c:v>
                </c:pt>
                <c:pt idx="5">
                  <c:v>-1.5356333556568944</c:v>
                </c:pt>
                <c:pt idx="6">
                  <c:v>-1.4677670205152467</c:v>
                </c:pt>
                <c:pt idx="7">
                  <c:v>-1.3783828850910087</c:v>
                </c:pt>
                <c:pt idx="8">
                  <c:v>-0.7812964302377718</c:v>
                </c:pt>
                <c:pt idx="9">
                  <c:v>-0.2895451011703307</c:v>
                </c:pt>
                <c:pt idx="10">
                  <c:v>0.18691458693579932</c:v>
                </c:pt>
                <c:pt idx="11">
                  <c:v>0.47342030603696106</c:v>
                </c:pt>
                <c:pt idx="12">
                  <c:v>0.3406977074543063</c:v>
                </c:pt>
                <c:pt idx="13">
                  <c:v>-0.031666102872988766</c:v>
                </c:pt>
                <c:pt idx="14">
                  <c:v>0.006788081993446049</c:v>
                </c:pt>
              </c:numCache>
            </c:numRef>
          </c:yVal>
          <c:smooth val="0"/>
        </c:ser>
        <c:axId val="44332868"/>
        <c:axId val="63451493"/>
      </c:scatterChart>
      <c:valAx>
        <c:axId val="44332868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mouvements du capital national en Europe sur longue période s'expliquent avant tout par ceux du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 val="autoZero"/>
        <c:crossBetween val="midCat"/>
        <c:dispUnits/>
      </c:valAx>
      <c:valAx>
        <c:axId val="63451493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Valeur du capital public et privé,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5375"/>
          <c:y val="0.12775"/>
          <c:w val="0.244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4.5. Le capital national en Europe, 1870-2010</a:t>
            </a:r>
          </a:p>
        </c:rich>
      </c:tx>
      <c:layout>
        <c:manualLayout>
          <c:xMode val="factor"/>
          <c:yMode val="factor"/>
          <c:x val="0.01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85"/>
          <c:w val="0.9662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'TS4.5'!$C$6:$C$20</c:f>
              <c:numCache>
                <c:ptCount val="15"/>
                <c:pt idx="0">
                  <c:v>7.108170654487551</c:v>
                </c:pt>
                <c:pt idx="1">
                  <c:v>6.93313871700147</c:v>
                </c:pt>
                <c:pt idx="2">
                  <c:v>6.256642461264632</c:v>
                </c:pt>
                <c:pt idx="3">
                  <c:v>6.484525670316602</c:v>
                </c:pt>
                <c:pt idx="4">
                  <c:v>6.41769856114971</c:v>
                </c:pt>
                <c:pt idx="5">
                  <c:v>3.546756829087461</c:v>
                </c:pt>
                <c:pt idx="6">
                  <c:v>3.7901945250413727</c:v>
                </c:pt>
                <c:pt idx="7">
                  <c:v>2.8686496043480214</c:v>
                </c:pt>
                <c:pt idx="8">
                  <c:v>2.3338421076734823</c:v>
                </c:pt>
                <c:pt idx="9">
                  <c:v>2.9729511961228514</c:v>
                </c:pt>
                <c:pt idx="10">
                  <c:v>3.133395163669798</c:v>
                </c:pt>
                <c:pt idx="11">
                  <c:v>3.527987610585547</c:v>
                </c:pt>
                <c:pt idx="12">
                  <c:v>3.5511652567347562</c:v>
                </c:pt>
                <c:pt idx="13">
                  <c:v>3.875167699867097</c:v>
                </c:pt>
                <c:pt idx="14">
                  <c:v>4.14306349811516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'TS4.5'!$D$6:$D$20</c:f>
              <c:numCache>
                <c:ptCount val="15"/>
                <c:pt idx="0">
                  <c:v>7.188848974513044</c:v>
                </c:pt>
                <c:pt idx="1">
                  <c:v>6.950377814942808</c:v>
                </c:pt>
                <c:pt idx="2">
                  <c:v>6.950377814942808</c:v>
                </c:pt>
                <c:pt idx="3">
                  <c:v>6.950377814942808</c:v>
                </c:pt>
                <c:pt idx="4">
                  <c:v>6.711906655372572</c:v>
                </c:pt>
                <c:pt idx="5">
                  <c:v>2.9067217293956675</c:v>
                </c:pt>
                <c:pt idx="6">
                  <c:v>3.8420959553881837</c:v>
                </c:pt>
                <c:pt idx="7">
                  <c:v>2.8420959553881837</c:v>
                </c:pt>
                <c:pt idx="8">
                  <c:v>2.7774701813807</c:v>
                </c:pt>
                <c:pt idx="9">
                  <c:v>3.2044386481041034</c:v>
                </c:pt>
                <c:pt idx="10">
                  <c:v>3.6314071148275064</c:v>
                </c:pt>
                <c:pt idx="11">
                  <c:v>3.654935907818955</c:v>
                </c:pt>
                <c:pt idx="12">
                  <c:v>3.6784647008104043</c:v>
                </c:pt>
                <c:pt idx="13">
                  <c:v>5.025311546569709</c:v>
                </c:pt>
                <c:pt idx="14">
                  <c:v>6.053871254194354</c:v>
                </c:pt>
              </c:numCache>
            </c:numRef>
          </c:yVal>
          <c:smooth val="0"/>
        </c:ser>
        <c:ser>
          <c:idx val="3"/>
          <c:order val="2"/>
          <c:tx>
            <c:v>Royaume-Uni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'TS4.5'!$E$6:$E$20</c:f>
              <c:numCache>
                <c:ptCount val="15"/>
                <c:pt idx="0">
                  <c:v>6.720365818078171</c:v>
                </c:pt>
                <c:pt idx="1">
                  <c:v>6.7568649753977565</c:v>
                </c:pt>
                <c:pt idx="2">
                  <c:v>6.7568649753977565</c:v>
                </c:pt>
                <c:pt idx="3">
                  <c:v>6.7568649753977565</c:v>
                </c:pt>
                <c:pt idx="4">
                  <c:v>6.793364132717342</c:v>
                </c:pt>
                <c:pt idx="5">
                  <c:v>2.877173073486184</c:v>
                </c:pt>
                <c:pt idx="6">
                  <c:v>3.611882649415821</c:v>
                </c:pt>
                <c:pt idx="7">
                  <c:v>2.611882649415821</c:v>
                </c:pt>
                <c:pt idx="8">
                  <c:v>2.3465922253454585</c:v>
                </c:pt>
                <c:pt idx="9">
                  <c:v>2.8387933008817763</c:v>
                </c:pt>
                <c:pt idx="10">
                  <c:v>3.330994376418094</c:v>
                </c:pt>
                <c:pt idx="11">
                  <c:v>3.9768982852320516</c:v>
                </c:pt>
                <c:pt idx="12">
                  <c:v>4.622802194046009</c:v>
                </c:pt>
                <c:pt idx="13">
                  <c:v>4.924175234034358</c:v>
                </c:pt>
                <c:pt idx="14">
                  <c:v>5.2255482740227075</c:v>
                </c:pt>
              </c:numCache>
            </c:numRef>
          </c:yVal>
          <c:smooth val="0"/>
        </c:ser>
        <c:axId val="34192526"/>
        <c:axId val="39297279"/>
      </c:scatterChart>
      <c:valAx>
        <c:axId val="34192526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(somme du capital public et privé) vaut entre 2 et 3 années de revenu national en Europe en 1950.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crossBetween val="midCat"/>
        <c:dispUnits/>
      </c:valAx>
      <c:valAx>
        <c:axId val="3929727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8475"/>
          <c:w val="0.2385"/>
          <c:h val="0.2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4.6. Le capital aux Etats-Unis, 1770-2010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925"/>
          <c:w val="0.93825"/>
          <c:h val="0.879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18131192"/>
        <c:axId val="28963001"/>
      </c:area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3 années de revenu national aux Etats-Unis en 1770 (dont 1,5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At val="0"/>
        <c:auto val="1"/>
        <c:lblOffset val="100"/>
        <c:tickLblSkip val="1"/>
        <c:noMultiLvlLbl val="0"/>
      </c:catAx>
      <c:valAx>
        <c:axId val="2896300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1085"/>
          <c:w val="0.25875"/>
          <c:h val="0.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4.7. La richesse publique aux Etats-Unis, 1770-2010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'TS4.2'!$H$11:$H$21</c:f>
              <c:numCach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0.3552731123079722</c:v>
                </c:pt>
                <c:pt idx="4">
                  <c:v>0.5362594752728771</c:v>
                </c:pt>
                <c:pt idx="5">
                  <c:v>0.7666296455096213</c:v>
                </c:pt>
                <c:pt idx="6">
                  <c:v>0.6990788763951702</c:v>
                </c:pt>
                <c:pt idx="7">
                  <c:v>1.1117032967032967</c:v>
                </c:pt>
                <c:pt idx="8">
                  <c:v>1.1935639735086756</c:v>
                </c:pt>
                <c:pt idx="9">
                  <c:v>1.0808102163940745</c:v>
                </c:pt>
                <c:pt idx="10">
                  <c:v>1.2471927099322602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'TS4.2'!$I$11:$I$21</c:f>
              <c:numCache>
                <c:ptCount val="11"/>
                <c:pt idx="0">
                  <c:v>0.1</c:v>
                </c:pt>
                <c:pt idx="1">
                  <c:v>0.09814814814814814</c:v>
                </c:pt>
                <c:pt idx="2">
                  <c:v>0.026615969581749048</c:v>
                </c:pt>
                <c:pt idx="3">
                  <c:v>0.3154246053590058</c:v>
                </c:pt>
                <c:pt idx="4">
                  <c:v>0.22816691916283088</c:v>
                </c:pt>
                <c:pt idx="5">
                  <c:v>0.5003332445224302</c:v>
                </c:pt>
                <c:pt idx="6">
                  <c:v>0.35720648012886047</c:v>
                </c:pt>
                <c:pt idx="7">
                  <c:v>0.9683232284956425</c:v>
                </c:pt>
                <c:pt idx="8">
                  <c:v>0.5118680019296344</c:v>
                </c:pt>
                <c:pt idx="9">
                  <c:v>0.8141131699271744</c:v>
                </c:pt>
                <c:pt idx="10">
                  <c:v>1.0388347255788233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de revenu national aux Etats-Unis en 1950 (presque 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3404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4.8. Capital privé et public aux Etats-Unis, 1770-2010</a:t>
            </a:r>
          </a:p>
        </c:rich>
      </c:tx>
      <c:layout>
        <c:manualLayout>
          <c:xMode val="factor"/>
          <c:yMode val="factor"/>
          <c:x val="0.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'TS4.2'!$B$11:$B$21</c:f>
              <c:numCache>
                <c:ptCount val="11"/>
                <c:pt idx="0">
                  <c:v>3.1325180442344336</c:v>
                </c:pt>
                <c:pt idx="1">
                  <c:v>2.893518518518518</c:v>
                </c:pt>
                <c:pt idx="2">
                  <c:v>3.4000844951415288</c:v>
                </c:pt>
                <c:pt idx="3">
                  <c:v>4.220563649390972</c:v>
                </c:pt>
                <c:pt idx="4">
                  <c:v>4.897139682039459</c:v>
                </c:pt>
                <c:pt idx="5">
                  <c:v>4.32271555034375</c:v>
                </c:pt>
                <c:pt idx="6">
                  <c:v>5.2875272655615495</c:v>
                </c:pt>
                <c:pt idx="7">
                  <c:v>3.7978315649867374</c:v>
                </c:pt>
                <c:pt idx="8">
                  <c:v>4.001472511438725</c:v>
                </c:pt>
                <c:pt idx="9">
                  <c:v>4.18978233463939</c:v>
                </c:pt>
                <c:pt idx="10">
                  <c:v>4.307576938287459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'TS4.2'!$J$11:$J$21</c:f>
              <c:numCache>
                <c:ptCount val="11"/>
                <c:pt idx="0">
                  <c:v>3.1325180442344336</c:v>
                </c:pt>
                <c:pt idx="1">
                  <c:v>2.7916666666666665</c:v>
                </c:pt>
                <c:pt idx="2">
                  <c:v>3.2267004647232778</c:v>
                </c:pt>
                <c:pt idx="3">
                  <c:v>4.180715142442006</c:v>
                </c:pt>
                <c:pt idx="4">
                  <c:v>4.5890471259294126</c:v>
                </c:pt>
                <c:pt idx="5">
                  <c:v>4.056419149356558</c:v>
                </c:pt>
                <c:pt idx="6">
                  <c:v>4.94565486929524</c:v>
                </c:pt>
                <c:pt idx="7">
                  <c:v>3.654451496779083</c:v>
                </c:pt>
                <c:pt idx="8">
                  <c:v>3.3197765398596837</c:v>
                </c:pt>
                <c:pt idx="9">
                  <c:v>3.92308528817249</c:v>
                </c:pt>
                <c:pt idx="10">
                  <c:v>4.099218953934022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'TS4.2'!$G$11:$G$21</c:f>
              <c:numCache>
                <c:ptCount val="11"/>
                <c:pt idx="0">
                  <c:v>0.05</c:v>
                </c:pt>
                <c:pt idx="1">
                  <c:v>0.10185185185185187</c:v>
                </c:pt>
                <c:pt idx="2">
                  <c:v>0.17338403041825096</c:v>
                </c:pt>
                <c:pt idx="3">
                  <c:v>0.03984850694896641</c:v>
                </c:pt>
                <c:pt idx="4">
                  <c:v>0.3080925561100462</c:v>
                </c:pt>
                <c:pt idx="5">
                  <c:v>0.2662964009871911</c:v>
                </c:pt>
                <c:pt idx="6">
                  <c:v>0.3418723962663097</c:v>
                </c:pt>
                <c:pt idx="7">
                  <c:v>0.14338006820765425</c:v>
                </c:pt>
                <c:pt idx="8">
                  <c:v>0.6816959715790412</c:v>
                </c:pt>
                <c:pt idx="9">
                  <c:v>0.26669704646690007</c:v>
                </c:pt>
                <c:pt idx="10">
                  <c:v>0.2083579843534369</c:v>
                </c:pt>
              </c:numCache>
            </c:numRef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2010, le capital public vaut 20% du revenu national, contre plus de 400%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84452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2"/>
          <c:w val="0.3395"/>
          <c:h val="0.23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4.9. Le capital au Canada, 1860-2010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545"/>
          <c:w val="0.96775"/>
          <c:h val="0.859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'TS4.3'!$C$9:$C$18</c:f>
              <c:numCache>
                <c:ptCount val="10"/>
                <c:pt idx="0">
                  <c:v>1.9539816146322861</c:v>
                </c:pt>
                <c:pt idx="1">
                  <c:v>1.2568306010928965</c:v>
                </c:pt>
                <c:pt idx="2">
                  <c:v>1.0113513030935577</c:v>
                </c:pt>
                <c:pt idx="3">
                  <c:v>0.6626532955032252</c:v>
                </c:pt>
                <c:pt idx="4">
                  <c:v>0.15295889650798683</c:v>
                </c:pt>
                <c:pt idx="5">
                  <c:v>0.16832509590773365</c:v>
                </c:pt>
                <c:pt idx="6">
                  <c:v>0.1502113506765462</c:v>
                </c:pt>
                <c:pt idx="7">
                  <c:v>0.10880130544903853</c:v>
                </c:pt>
                <c:pt idx="8">
                  <c:v>0.11891236217378444</c:v>
                </c:pt>
                <c:pt idx="9">
                  <c:v>0.14245356931029615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'TS4.3'!$D$9:$D$18</c:f>
              <c:numCache>
                <c:ptCount val="10"/>
                <c:pt idx="0">
                  <c:v>0.7157441811839875</c:v>
                </c:pt>
                <c:pt idx="1">
                  <c:v>0.9352159374941224</c:v>
                </c:pt>
                <c:pt idx="2">
                  <c:v>1.089047861666513</c:v>
                </c:pt>
                <c:pt idx="3">
                  <c:v>1.2873825592166204</c:v>
                </c:pt>
                <c:pt idx="4">
                  <c:v>1.3316421578342383</c:v>
                </c:pt>
                <c:pt idx="5">
                  <c:v>1.2125101707584738</c:v>
                </c:pt>
                <c:pt idx="6">
                  <c:v>1.281329985552251</c:v>
                </c:pt>
                <c:pt idx="7">
                  <c:v>1.5085409609748521</c:v>
                </c:pt>
                <c:pt idx="8">
                  <c:v>1.7160875073618942</c:v>
                </c:pt>
                <c:pt idx="9">
                  <c:v>2.0792929316283657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'TS4.3'!$E$9:$E$18</c:f>
              <c:numCache>
                <c:ptCount val="10"/>
                <c:pt idx="0">
                  <c:v>1.5746371986047716</c:v>
                </c:pt>
                <c:pt idx="1">
                  <c:v>2.982816849391123</c:v>
                </c:pt>
                <c:pt idx="2">
                  <c:v>3.1886100218455318</c:v>
                </c:pt>
                <c:pt idx="3">
                  <c:v>3.5478799848990508</c:v>
                </c:pt>
                <c:pt idx="4">
                  <c:v>2.168417297554402</c:v>
                </c:pt>
                <c:pt idx="5">
                  <c:v>1.838463915485283</c:v>
                </c:pt>
                <c:pt idx="6">
                  <c:v>1.7909694048457867</c:v>
                </c:pt>
                <c:pt idx="7">
                  <c:v>1.8242886175683366</c:v>
                </c:pt>
                <c:pt idx="8">
                  <c:v>1.8818871807382749</c:v>
                </c:pt>
                <c:pt idx="9">
                  <c:v>1.950333143773907</c:v>
                </c:pt>
              </c:numCache>
            </c:numRef>
          </c:val>
        </c:ser>
        <c:ser>
          <c:idx val="2"/>
          <c:order val="3"/>
          <c:tx>
            <c:v>Dette étrangère nette</c:v>
          </c:tx>
          <c:spPr>
            <a:solidFill>
              <a:srgbClr val="7F7F7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'TS4.3'!$F$9:$F$18</c:f>
              <c:numCache>
                <c:ptCount val="10"/>
                <c:pt idx="0">
                  <c:v>-0.4</c:v>
                </c:pt>
                <c:pt idx="1">
                  <c:v>-1.2870133013339498</c:v>
                </c:pt>
                <c:pt idx="2">
                  <c:v>-1.1553749350740707</c:v>
                </c:pt>
                <c:pt idx="3">
                  <c:v>-1.1589916633584756</c:v>
                </c:pt>
                <c:pt idx="4">
                  <c:v>-0.3299774069523167</c:v>
                </c:pt>
                <c:pt idx="5">
                  <c:v>-0.3694733103972019</c:v>
                </c:pt>
                <c:pt idx="6">
                  <c:v>-0.44612735618673977</c:v>
                </c:pt>
                <c:pt idx="7">
                  <c:v>-0.44870687259550235</c:v>
                </c:pt>
                <c:pt idx="8">
                  <c:v>-0.10248720744903951</c:v>
                </c:pt>
                <c:pt idx="9">
                  <c:v>-0.12235127385128437</c:v>
                </c:pt>
              </c:numCache>
            </c:numRef>
          </c:val>
        </c:ser>
        <c:axId val="33963254"/>
        <c:axId val="37233831"/>
      </c:areaChart>
      <c:date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Canada, une partie substantielle du capital intérieur a toujours été possédé par l'étranger, et le capital national a toujours été inférieur au capital intérieur.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233831"/>
        <c:crossesAt val="0"/>
        <c:auto val="0"/>
        <c:baseTimeUnit val="days"/>
        <c:majorUnit val="20"/>
        <c:majorTimeUnit val="days"/>
        <c:minorUnit val="1"/>
        <c:minorTimeUnit val="days"/>
        <c:noMultiLvlLbl val="0"/>
      </c:dateAx>
      <c:valAx>
        <c:axId val="3723383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96325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33"/>
          <c:w val="0.269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0.4975</cdr:y>
    </cdr:from>
    <cdr:to>
      <cdr:x>0.34</cdr:x>
      <cdr:y>0.61575</cdr:y>
    </cdr:to>
    <cdr:sp>
      <cdr:nvSpPr>
        <cdr:cNvPr id="1" name="Oval 2"/>
        <cdr:cNvSpPr>
          <a:spLocks/>
        </cdr:cNvSpPr>
      </cdr:nvSpPr>
      <cdr:spPr>
        <a:xfrm>
          <a:off x="1876425" y="2838450"/>
          <a:ext cx="12858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public</a:t>
          </a:r>
        </a:p>
      </cdr:txBody>
    </cdr:sp>
  </cdr:relSizeAnchor>
  <cdr:relSizeAnchor xmlns:cdr="http://schemas.openxmlformats.org/drawingml/2006/chartDrawing">
    <cdr:from>
      <cdr:x>0.198</cdr:x>
      <cdr:y>0.306</cdr:y>
    </cdr:from>
    <cdr:to>
      <cdr:x>0.34425</cdr:x>
      <cdr:y>0.41375</cdr:y>
    </cdr:to>
    <cdr:sp>
      <cdr:nvSpPr>
        <cdr:cNvPr id="2" name="Oval 5"/>
        <cdr:cNvSpPr>
          <a:spLocks/>
        </cdr:cNvSpPr>
      </cdr:nvSpPr>
      <cdr:spPr>
        <a:xfrm>
          <a:off x="1838325" y="1743075"/>
          <a:ext cx="13620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    privé</a:t>
          </a:r>
        </a:p>
      </cdr:txBody>
    </cdr:sp>
  </cdr:relSizeAnchor>
  <cdr:relSizeAnchor xmlns:cdr="http://schemas.openxmlformats.org/drawingml/2006/chartDrawing">
    <cdr:from>
      <cdr:x>0.26475</cdr:x>
      <cdr:y>0.25375</cdr:y>
    </cdr:from>
    <cdr:to>
      <cdr:x>0.268</cdr:x>
      <cdr:y>0.306</cdr:y>
    </cdr:to>
    <cdr:sp>
      <cdr:nvSpPr>
        <cdr:cNvPr id="3" name="Line 5"/>
        <cdr:cNvSpPr>
          <a:spLocks/>
        </cdr:cNvSpPr>
      </cdr:nvSpPr>
      <cdr:spPr>
        <a:xfrm flipH="1" flipV="1">
          <a:off x="2457450" y="14478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0.60975</cdr:y>
    </cdr:from>
    <cdr:to>
      <cdr:x>0.3115</cdr:x>
      <cdr:y>0.64675</cdr:y>
    </cdr:to>
    <cdr:sp>
      <cdr:nvSpPr>
        <cdr:cNvPr id="4" name="Line 7"/>
        <cdr:cNvSpPr>
          <a:spLocks/>
        </cdr:cNvSpPr>
      </cdr:nvSpPr>
      <cdr:spPr>
        <a:xfrm>
          <a:off x="2800350" y="34766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0" sqref="A20:F20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36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1870</v>
      </c>
      <c r="B9" s="10">
        <v>6.9081706544875505</v>
      </c>
      <c r="C9" s="11">
        <v>2.816328447745849</v>
      </c>
      <c r="D9" s="12">
        <v>0.8282973447393583</v>
      </c>
      <c r="E9" s="12">
        <v>3.199439732168496</v>
      </c>
      <c r="F9" s="13">
        <v>0.0641051298338475</v>
      </c>
      <c r="G9" s="14">
        <v>0.469183065642442</v>
      </c>
      <c r="H9" s="70">
        <v>0.7226241512398326</v>
      </c>
      <c r="I9" s="15">
        <v>0.2534410855973906</v>
      </c>
      <c r="J9" s="19">
        <v>6.438987588845109</v>
      </c>
      <c r="K9" s="16">
        <f aca="true" t="shared" si="0" ref="K9:K17">C9</f>
        <v>2.816328447745849</v>
      </c>
      <c r="L9" s="17">
        <f aca="true" t="shared" si="1" ref="L9:L17">C9+D9</f>
        <v>3.6446257924852072</v>
      </c>
      <c r="M9" s="17">
        <f aca="true" t="shared" si="2" ref="M9:M17">C9+D9+E9</f>
        <v>6.844065524653703</v>
      </c>
      <c r="N9" s="18">
        <f aca="true" t="shared" si="3" ref="N9:N17">F9</f>
        <v>0.0641051298338475</v>
      </c>
    </row>
    <row r="10" spans="1:14" ht="12.75">
      <c r="A10" s="9">
        <v>1890</v>
      </c>
      <c r="B10" s="19">
        <v>6.256642461264632</v>
      </c>
      <c r="C10" s="20">
        <v>1.7423695953091858</v>
      </c>
      <c r="D10" s="12">
        <v>1.0050670830582862</v>
      </c>
      <c r="E10" s="12">
        <v>3.034437115513838</v>
      </c>
      <c r="F10" s="13">
        <v>0.4747686673833222</v>
      </c>
      <c r="G10" s="14">
        <v>0.33359113588930545</v>
      </c>
      <c r="H10" s="12">
        <v>0.8678248224838387</v>
      </c>
      <c r="I10" s="15">
        <v>0.5342336865945333</v>
      </c>
      <c r="J10" s="19">
        <v>5.923051325375327</v>
      </c>
      <c r="K10" s="16">
        <f t="shared" si="0"/>
        <v>1.7423695953091858</v>
      </c>
      <c r="L10" s="17">
        <f t="shared" si="1"/>
        <v>2.747436678367472</v>
      </c>
      <c r="M10" s="17">
        <f t="shared" si="2"/>
        <v>5.78187379388131</v>
      </c>
      <c r="N10" s="18">
        <f t="shared" si="3"/>
        <v>0.4747686673833222</v>
      </c>
    </row>
    <row r="11" spans="1:14" ht="12.75">
      <c r="A11" s="9">
        <v>1910</v>
      </c>
      <c r="B11" s="19">
        <v>6.484525670316602</v>
      </c>
      <c r="C11" s="20">
        <v>1.4440639742996102</v>
      </c>
      <c r="D11" s="12">
        <v>1.2031942219938694</v>
      </c>
      <c r="E11" s="12">
        <v>3.396198233895042</v>
      </c>
      <c r="F11" s="13">
        <v>0.4410692401280805</v>
      </c>
      <c r="G11" s="14">
        <v>0.3721401527371614</v>
      </c>
      <c r="H11" s="12">
        <v>0.9263538683917016</v>
      </c>
      <c r="I11" s="15">
        <v>0.5542137156545403</v>
      </c>
      <c r="J11" s="19">
        <v>6.11238551757944</v>
      </c>
      <c r="K11" s="16">
        <f t="shared" si="0"/>
        <v>1.4440639742996102</v>
      </c>
      <c r="L11" s="17">
        <f t="shared" si="1"/>
        <v>2.6472581962934796</v>
      </c>
      <c r="M11" s="17">
        <f t="shared" si="2"/>
        <v>6.043456430188522</v>
      </c>
      <c r="N11" s="18">
        <f t="shared" si="3"/>
        <v>0.4410692401280805</v>
      </c>
    </row>
    <row r="12" spans="1:14" ht="12.75">
      <c r="A12" s="69">
        <v>1930</v>
      </c>
      <c r="B12" s="19">
        <v>3.5408369724599607</v>
      </c>
      <c r="C12" s="20">
        <v>0.4810224505955701</v>
      </c>
      <c r="D12" s="12">
        <v>0.6389285060976345</v>
      </c>
      <c r="E12" s="12">
        <v>2.5321519920386244</v>
      </c>
      <c r="F12" s="13">
        <v>-0.11126597627186834</v>
      </c>
      <c r="G12" s="14">
        <v>0.7933265852064328</v>
      </c>
      <c r="H12" s="12">
        <v>0.9889581773340768</v>
      </c>
      <c r="I12" s="15">
        <v>0.19563159212764386</v>
      </c>
      <c r="J12" s="19">
        <v>2.747510387253528</v>
      </c>
      <c r="K12" s="16">
        <f t="shared" si="0"/>
        <v>0.4810224505955701</v>
      </c>
      <c r="L12" s="17">
        <f t="shared" si="1"/>
        <v>1.1199509566932047</v>
      </c>
      <c r="M12" s="17">
        <f t="shared" si="2"/>
        <v>3.6521029487318293</v>
      </c>
      <c r="N12" s="18">
        <f t="shared" si="3"/>
        <v>-0.11126597627186834</v>
      </c>
    </row>
    <row r="13" spans="1:14" ht="12.75">
      <c r="A13" s="9">
        <v>1950</v>
      </c>
      <c r="B13" s="19">
        <v>2.3338421076734823</v>
      </c>
      <c r="C13" s="20">
        <v>0.27412804541409586</v>
      </c>
      <c r="D13" s="12">
        <v>0.6045407305112727</v>
      </c>
      <c r="E13" s="12">
        <v>1.463690835507458</v>
      </c>
      <c r="F13" s="13">
        <v>-0.008517503759344111</v>
      </c>
      <c r="G13" s="14">
        <v>0.6773070821852125</v>
      </c>
      <c r="H13" s="12">
        <v>0.8635334236882902</v>
      </c>
      <c r="I13" s="15">
        <v>0.18622634150307776</v>
      </c>
      <c r="J13" s="19">
        <v>1.6565350254882698</v>
      </c>
      <c r="K13" s="16">
        <f t="shared" si="0"/>
        <v>0.27412804541409586</v>
      </c>
      <c r="L13" s="17">
        <f t="shared" si="1"/>
        <v>0.8786687759253685</v>
      </c>
      <c r="M13" s="17">
        <f t="shared" si="2"/>
        <v>2.3423596114328267</v>
      </c>
      <c r="N13" s="18">
        <f t="shared" si="3"/>
        <v>-0.008517503759344111</v>
      </c>
    </row>
    <row r="14" spans="1:14" ht="12.75">
      <c r="A14" s="21">
        <v>1970</v>
      </c>
      <c r="B14" s="19">
        <v>3.133395163669798</v>
      </c>
      <c r="C14" s="20">
        <v>0.13476235090475966</v>
      </c>
      <c r="D14" s="22">
        <v>1.2785849445793995</v>
      </c>
      <c r="E14" s="12">
        <v>1.6443846772569066</v>
      </c>
      <c r="F14" s="13">
        <v>0.07566319092873208</v>
      </c>
      <c r="G14" s="14">
        <v>0.8390313733145078</v>
      </c>
      <c r="H14" s="12">
        <v>1.0553750126035804</v>
      </c>
      <c r="I14" s="15">
        <v>0.21634363928907246</v>
      </c>
      <c r="J14" s="19">
        <v>2.2943637903552903</v>
      </c>
      <c r="K14" s="16">
        <f t="shared" si="0"/>
        <v>0.13476235090475966</v>
      </c>
      <c r="L14" s="17">
        <f t="shared" si="1"/>
        <v>1.4133472954841593</v>
      </c>
      <c r="M14" s="17">
        <f t="shared" si="2"/>
        <v>3.057731972741066</v>
      </c>
      <c r="N14" s="18">
        <f t="shared" si="3"/>
        <v>0.07566319092873208</v>
      </c>
    </row>
    <row r="15" spans="1:14" ht="12.75">
      <c r="A15" s="21">
        <v>1990</v>
      </c>
      <c r="B15" s="23">
        <v>3.5511652567347562</v>
      </c>
      <c r="C15" s="24">
        <v>0.04679166235819571</v>
      </c>
      <c r="D15" s="22">
        <v>1.8133621754497349</v>
      </c>
      <c r="E15" s="22">
        <v>1.5808987247520907</v>
      </c>
      <c r="F15" s="25">
        <v>0.11011269417473513</v>
      </c>
      <c r="G15" s="26">
        <v>0.4166782892770582</v>
      </c>
      <c r="H15" s="22">
        <v>0.9853370487815643</v>
      </c>
      <c r="I15" s="27">
        <v>0.5686587595045061</v>
      </c>
      <c r="J15" s="23">
        <v>3.134486967457698</v>
      </c>
      <c r="K15" s="16">
        <f t="shared" si="0"/>
        <v>0.04679166235819571</v>
      </c>
      <c r="L15" s="17">
        <f t="shared" si="1"/>
        <v>1.8601538378079305</v>
      </c>
      <c r="M15" s="17">
        <f t="shared" si="2"/>
        <v>3.4410525625600212</v>
      </c>
      <c r="N15" s="18">
        <f t="shared" si="3"/>
        <v>0.11011269417473513</v>
      </c>
    </row>
    <row r="16" spans="1:14" ht="12.75">
      <c r="A16" s="21">
        <v>2000</v>
      </c>
      <c r="B16" s="23">
        <v>3.875167699867097</v>
      </c>
      <c r="C16" s="24">
        <v>0.03211595739704025</v>
      </c>
      <c r="D16" s="22">
        <v>2.1290212879814243</v>
      </c>
      <c r="E16" s="22">
        <v>1.5364667217551107</v>
      </c>
      <c r="F16" s="25">
        <v>0.17756373273352155</v>
      </c>
      <c r="G16" s="26">
        <v>0.10897838332009102</v>
      </c>
      <c r="H16" s="22">
        <v>0.8786057278646309</v>
      </c>
      <c r="I16" s="27">
        <v>0.7696273445445398</v>
      </c>
      <c r="J16" s="23">
        <v>3.766189316547006</v>
      </c>
      <c r="K16" s="16">
        <f t="shared" si="0"/>
        <v>0.03211595739704025</v>
      </c>
      <c r="L16" s="17">
        <f t="shared" si="1"/>
        <v>2.1611372453784647</v>
      </c>
      <c r="M16" s="17">
        <f t="shared" si="2"/>
        <v>3.6976039671335754</v>
      </c>
      <c r="N16" s="18">
        <f t="shared" si="3"/>
        <v>0.17756373273352155</v>
      </c>
    </row>
    <row r="17" spans="1:14" ht="13.5" thickBot="1">
      <c r="A17" s="28">
        <v>2010</v>
      </c>
      <c r="B17" s="29">
        <v>4.14306349811516</v>
      </c>
      <c r="C17" s="30">
        <v>0.03361555833920032</v>
      </c>
      <c r="D17" s="31">
        <v>2.3128868807611767</v>
      </c>
      <c r="E17" s="31">
        <v>1.4091780564663687</v>
      </c>
      <c r="F17" s="32">
        <v>0.38738300254841507</v>
      </c>
      <c r="G17" s="33">
        <v>0.02641588044477383</v>
      </c>
      <c r="H17" s="31">
        <v>0.9822408039757233</v>
      </c>
      <c r="I17" s="34">
        <v>0.9558249235309495</v>
      </c>
      <c r="J17" s="29">
        <v>4.116647617670386</v>
      </c>
      <c r="K17" s="35">
        <f t="shared" si="0"/>
        <v>0.03361555833920032</v>
      </c>
      <c r="L17" s="36">
        <f t="shared" si="1"/>
        <v>2.346502439100377</v>
      </c>
      <c r="M17" s="36">
        <f t="shared" si="2"/>
        <v>3.7556804955667458</v>
      </c>
      <c r="N17" s="37">
        <f t="shared" si="3"/>
        <v>0.38738300254841507</v>
      </c>
    </row>
    <row r="18" ht="14.25" thickBot="1" thickTop="1"/>
    <row r="19" spans="1:6" ht="13.5" customHeight="1" thickTop="1">
      <c r="A19" s="134" t="s">
        <v>42</v>
      </c>
      <c r="B19" s="135"/>
      <c r="C19" s="135"/>
      <c r="D19" s="135"/>
      <c r="E19" s="135"/>
      <c r="F19" s="135"/>
    </row>
    <row r="20" spans="1:10" ht="13.5" thickBot="1">
      <c r="A20" s="136"/>
      <c r="B20" s="137"/>
      <c r="C20" s="137"/>
      <c r="D20" s="137"/>
      <c r="E20" s="137"/>
      <c r="F20" s="137"/>
      <c r="J20" s="68"/>
    </row>
    <row r="21" ht="13.5" thickTop="1"/>
  </sheetData>
  <sheetProtection/>
  <mergeCells count="14">
    <mergeCell ref="A19:F19"/>
    <mergeCell ref="A20:F20"/>
    <mergeCell ref="K7:K8"/>
    <mergeCell ref="L7:L8"/>
    <mergeCell ref="M7:M8"/>
    <mergeCell ref="N7:N8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4" sqref="A24:F24"/>
    </sheetView>
  </sheetViews>
  <sheetFormatPr defaultColWidth="10.25390625" defaultRowHeight="15.75"/>
  <cols>
    <col min="1" max="1" width="10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2" ht="39.75" customHeight="1" thickBot="1" thickTop="1">
      <c r="A4" s="122" t="s">
        <v>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7" ht="13.5" thickTop="1">
      <c r="A5" s="61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2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27</v>
      </c>
      <c r="L7" s="142" t="s">
        <v>28</v>
      </c>
    </row>
    <row r="8" spans="1:12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3"/>
    </row>
    <row r="9" spans="1:12" ht="13.5" thickTop="1">
      <c r="A9" s="85" t="s">
        <v>29</v>
      </c>
      <c r="B9" s="75">
        <v>3.172686218198779</v>
      </c>
      <c r="C9" s="70">
        <v>1.743718417541789</v>
      </c>
      <c r="D9" s="70">
        <v>0.8718592087708945</v>
      </c>
      <c r="E9" s="70">
        <v>0.7837290360431513</v>
      </c>
      <c r="F9" s="77">
        <v>-0.22662044415705568</v>
      </c>
      <c r="G9" s="75">
        <v>0</v>
      </c>
      <c r="H9" s="70">
        <v>0.09090909090909091</v>
      </c>
      <c r="I9" s="77">
        <v>0.09090909090909091</v>
      </c>
      <c r="J9" s="71">
        <v>3.172686218198779</v>
      </c>
      <c r="K9" s="83">
        <v>2.6297414040725</v>
      </c>
      <c r="L9" s="80">
        <f aca="true" t="shared" si="0" ref="L9:L21">B9+K9</f>
        <v>5.80242762227128</v>
      </c>
    </row>
    <row r="10" spans="1:12" ht="12.75">
      <c r="A10" s="86" t="s">
        <v>30</v>
      </c>
      <c r="B10" s="14">
        <v>3.083423609389123</v>
      </c>
      <c r="C10" s="12">
        <v>1.55209246877877</v>
      </c>
      <c r="D10" s="12">
        <v>0.776046234389385</v>
      </c>
      <c r="E10" s="12">
        <v>0.7567504117387379</v>
      </c>
      <c r="F10" s="15">
        <v>-0.0014655055177702752</v>
      </c>
      <c r="G10" s="14">
        <v>0</v>
      </c>
      <c r="H10" s="12">
        <v>0.11111111111111112</v>
      </c>
      <c r="I10" s="15">
        <v>0.11111111111111112</v>
      </c>
      <c r="J10" s="19">
        <v>3.083423609389123</v>
      </c>
      <c r="K10" s="20">
        <v>0.053948921872926416</v>
      </c>
      <c r="L10" s="81">
        <f t="shared" si="0"/>
        <v>3.1373725312620495</v>
      </c>
    </row>
    <row r="11" spans="1:12" ht="12.75">
      <c r="A11" s="72">
        <v>1770</v>
      </c>
      <c r="B11" s="14">
        <v>3.1325180442344336</v>
      </c>
      <c r="C11" s="12">
        <v>1.6574867405984306</v>
      </c>
      <c r="D11" s="12">
        <v>0.8287433702992153</v>
      </c>
      <c r="E11" s="12">
        <v>0.7715886551061653</v>
      </c>
      <c r="F11" s="15">
        <v>-0.12530072176937726</v>
      </c>
      <c r="G11" s="14">
        <v>0.05</v>
      </c>
      <c r="H11" s="12">
        <v>0.15</v>
      </c>
      <c r="I11" s="15">
        <v>0.1</v>
      </c>
      <c r="J11" s="19">
        <v>3.1325180442344336</v>
      </c>
      <c r="K11" s="20">
        <v>1.470634787082692</v>
      </c>
      <c r="L11" s="81">
        <f t="shared" si="0"/>
        <v>4.603152831317125</v>
      </c>
    </row>
    <row r="12" spans="1:12" ht="12.75">
      <c r="A12" s="72">
        <v>1810</v>
      </c>
      <c r="B12" s="14">
        <v>2.893518518518518</v>
      </c>
      <c r="C12" s="12">
        <v>1.2037037037037037</v>
      </c>
      <c r="D12" s="12">
        <v>0.625</v>
      </c>
      <c r="E12" s="12">
        <v>1.2129629629629628</v>
      </c>
      <c r="F12" s="15">
        <v>-0.14814814814814814</v>
      </c>
      <c r="G12" s="14">
        <v>0.10185185185185187</v>
      </c>
      <c r="H12" s="12">
        <v>0.2</v>
      </c>
      <c r="I12" s="15">
        <v>0.09814814814814814</v>
      </c>
      <c r="J12" s="19">
        <v>2.7916666666666665</v>
      </c>
      <c r="K12" s="20">
        <v>1.1027777777777779</v>
      </c>
      <c r="L12" s="81">
        <f t="shared" si="0"/>
        <v>3.996296296296296</v>
      </c>
    </row>
    <row r="13" spans="1:12" ht="12.75">
      <c r="A13" s="72">
        <v>1850</v>
      </c>
      <c r="B13" s="14">
        <v>3.4000844951415288</v>
      </c>
      <c r="C13" s="12">
        <v>1.2175749894381076</v>
      </c>
      <c r="D13" s="12">
        <v>0.6083650190114069</v>
      </c>
      <c r="E13" s="12">
        <v>1.6670891423743124</v>
      </c>
      <c r="F13" s="15">
        <v>-0.09294465568229827</v>
      </c>
      <c r="G13" s="14">
        <v>0.17338403041825096</v>
      </c>
      <c r="H13" s="12">
        <v>0.2</v>
      </c>
      <c r="I13" s="15">
        <v>0.026615969581749048</v>
      </c>
      <c r="J13" s="19">
        <v>3.2267004647232778</v>
      </c>
      <c r="K13" s="20">
        <v>1.0828897338403043</v>
      </c>
      <c r="L13" s="81">
        <f t="shared" si="0"/>
        <v>4.482974228981833</v>
      </c>
    </row>
    <row r="14" spans="1:12" ht="12.75">
      <c r="A14" s="72">
        <v>1880</v>
      </c>
      <c r="B14" s="14">
        <v>4.220563649390972</v>
      </c>
      <c r="C14" s="12">
        <v>0.8867881879286224</v>
      </c>
      <c r="D14" s="12">
        <v>1.1040806578184175</v>
      </c>
      <c r="E14" s="12">
        <v>2.384344399331263</v>
      </c>
      <c r="F14" s="15">
        <v>-0.15464959568733153</v>
      </c>
      <c r="G14" s="14">
        <v>0.03984850694896641</v>
      </c>
      <c r="H14" s="12">
        <v>0.3552731123079722</v>
      </c>
      <c r="I14" s="15">
        <v>0.3154246053590058</v>
      </c>
      <c r="J14" s="19">
        <v>4.180715142442006</v>
      </c>
      <c r="K14" s="20">
        <v>0</v>
      </c>
      <c r="L14" s="81">
        <f t="shared" si="0"/>
        <v>4.220563649390972</v>
      </c>
    </row>
    <row r="15" spans="1:12" ht="12.75">
      <c r="A15" s="72">
        <v>1910</v>
      </c>
      <c r="B15" s="14">
        <v>4.897139682039459</v>
      </c>
      <c r="C15" s="12">
        <v>1.019430921952878</v>
      </c>
      <c r="D15" s="12">
        <v>1.045239299723837</v>
      </c>
      <c r="E15" s="12">
        <v>2.900216452011511</v>
      </c>
      <c r="F15" s="15">
        <v>-0.06774699164876721</v>
      </c>
      <c r="G15" s="14">
        <v>0.3080925561100462</v>
      </c>
      <c r="H15" s="12">
        <v>0.5362594752728771</v>
      </c>
      <c r="I15" s="15">
        <v>0.22816691916283088</v>
      </c>
      <c r="J15" s="19">
        <v>4.5890471259294126</v>
      </c>
      <c r="K15" s="20">
        <v>0</v>
      </c>
      <c r="L15" s="81">
        <f t="shared" si="0"/>
        <v>4.897139682039459</v>
      </c>
    </row>
    <row r="16" spans="1:12" ht="12.75">
      <c r="A16" s="72">
        <v>1920</v>
      </c>
      <c r="B16" s="14">
        <v>4.32271555034375</v>
      </c>
      <c r="C16" s="12">
        <v>0.5910797210519461</v>
      </c>
      <c r="D16" s="12">
        <v>1.0254877088130148</v>
      </c>
      <c r="E16" s="12">
        <v>2.5820949863178146</v>
      </c>
      <c r="F16" s="15">
        <v>0.1240531341609741</v>
      </c>
      <c r="G16" s="14">
        <v>0.2662964009871911</v>
      </c>
      <c r="H16" s="12">
        <v>0.7666296455096213</v>
      </c>
      <c r="I16" s="15">
        <v>0.5003332445224302</v>
      </c>
      <c r="J16" s="19">
        <v>4.056419149356558</v>
      </c>
      <c r="K16" s="20">
        <v>0</v>
      </c>
      <c r="L16" s="81">
        <f t="shared" si="0"/>
        <v>4.32271555034375</v>
      </c>
    </row>
    <row r="17" spans="1:12" ht="12.75">
      <c r="A17" s="72">
        <v>1930</v>
      </c>
      <c r="B17" s="14">
        <v>5.2875272655615495</v>
      </c>
      <c r="C17" s="12">
        <v>0.46458887605261345</v>
      </c>
      <c r="D17" s="12">
        <v>1.5122434475523465</v>
      </c>
      <c r="E17" s="12">
        <v>3.1786395638948215</v>
      </c>
      <c r="F17" s="15">
        <v>0.13205537806176784</v>
      </c>
      <c r="G17" s="14">
        <v>0.3418723962663097</v>
      </c>
      <c r="H17" s="12">
        <v>0.6990788763951702</v>
      </c>
      <c r="I17" s="15">
        <v>0.35720648012886047</v>
      </c>
      <c r="J17" s="19">
        <v>4.94565486929524</v>
      </c>
      <c r="K17" s="20">
        <v>0</v>
      </c>
      <c r="L17" s="81">
        <f t="shared" si="0"/>
        <v>5.2875272655615495</v>
      </c>
    </row>
    <row r="18" spans="1:12" ht="12.75">
      <c r="A18" s="72">
        <v>1950</v>
      </c>
      <c r="B18" s="14">
        <v>3.7978315649867374</v>
      </c>
      <c r="C18" s="12">
        <v>0.23738537324744224</v>
      </c>
      <c r="D18" s="12">
        <v>1.456339522546419</v>
      </c>
      <c r="E18" s="12">
        <v>2.0505333459643804</v>
      </c>
      <c r="F18" s="15">
        <v>0.05357332322849565</v>
      </c>
      <c r="G18" s="14">
        <v>0.14338006820765425</v>
      </c>
      <c r="H18" s="12">
        <v>1.1117032967032967</v>
      </c>
      <c r="I18" s="15">
        <v>0.9683232284956425</v>
      </c>
      <c r="J18" s="19">
        <v>3.654451496779083</v>
      </c>
      <c r="K18" s="20">
        <v>0</v>
      </c>
      <c r="L18" s="81">
        <f t="shared" si="0"/>
        <v>3.7978315649867374</v>
      </c>
    </row>
    <row r="19" spans="1:12" ht="12.75">
      <c r="A19" s="72">
        <v>1970</v>
      </c>
      <c r="B19" s="14">
        <v>4.001472511438725</v>
      </c>
      <c r="C19" s="12">
        <v>0.1905229222936712</v>
      </c>
      <c r="D19" s="12">
        <v>1.5060826112130024</v>
      </c>
      <c r="E19" s="12">
        <v>2.2587795540626723</v>
      </c>
      <c r="F19" s="15">
        <v>0.046087423869378974</v>
      </c>
      <c r="G19" s="14">
        <v>0.6816959715790412</v>
      </c>
      <c r="H19" s="12">
        <v>1.1935639735086756</v>
      </c>
      <c r="I19" s="15">
        <v>0.5118680019296344</v>
      </c>
      <c r="J19" s="19">
        <v>3.3197765398596837</v>
      </c>
      <c r="K19" s="20">
        <v>0</v>
      </c>
      <c r="L19" s="81">
        <f t="shared" si="0"/>
        <v>4.001472511438725</v>
      </c>
    </row>
    <row r="20" spans="1:12" ht="12.75">
      <c r="A20" s="72">
        <v>1990</v>
      </c>
      <c r="B20" s="14">
        <v>4.18978233463939</v>
      </c>
      <c r="C20" s="12">
        <v>0.08504567953400832</v>
      </c>
      <c r="D20" s="12">
        <v>1.743218013725702</v>
      </c>
      <c r="E20" s="12">
        <v>2.4435733988970276</v>
      </c>
      <c r="F20" s="15">
        <v>-0.08205475751734842</v>
      </c>
      <c r="G20" s="14">
        <v>0.26669704646690007</v>
      </c>
      <c r="H20" s="12">
        <v>1.0808102163940745</v>
      </c>
      <c r="I20" s="15">
        <v>0.8141131699271744</v>
      </c>
      <c r="J20" s="19">
        <v>3.92308528817249</v>
      </c>
      <c r="K20" s="20">
        <v>0</v>
      </c>
      <c r="L20" s="81">
        <f t="shared" si="0"/>
        <v>4.18978233463939</v>
      </c>
    </row>
    <row r="21" spans="1:12" ht="13.5" thickBot="1">
      <c r="A21" s="73">
        <v>2010</v>
      </c>
      <c r="B21" s="76">
        <v>4.307576938287459</v>
      </c>
      <c r="C21" s="79">
        <v>0.11567527246331241</v>
      </c>
      <c r="D21" s="79">
        <v>1.8248669690885444</v>
      </c>
      <c r="E21" s="79">
        <v>2.621292516920068</v>
      </c>
      <c r="F21" s="78">
        <v>-0.2542578201844661</v>
      </c>
      <c r="G21" s="76">
        <v>0.2083579843534369</v>
      </c>
      <c r="H21" s="79">
        <v>1.2471927099322602</v>
      </c>
      <c r="I21" s="78">
        <v>1.0388347255788233</v>
      </c>
      <c r="J21" s="74">
        <v>4.099218953934022</v>
      </c>
      <c r="K21" s="84">
        <v>0</v>
      </c>
      <c r="L21" s="82">
        <f t="shared" si="0"/>
        <v>4.307576938287459</v>
      </c>
    </row>
    <row r="22" ht="14.25" thickBot="1" thickTop="1"/>
    <row r="23" spans="1:6" ht="13.5" customHeight="1" thickTop="1">
      <c r="A23" s="134" t="s">
        <v>43</v>
      </c>
      <c r="B23" s="135"/>
      <c r="C23" s="135"/>
      <c r="D23" s="135"/>
      <c r="E23" s="135"/>
      <c r="F23" s="135"/>
    </row>
    <row r="24" spans="1:10" ht="13.5" thickBot="1">
      <c r="A24" s="136"/>
      <c r="B24" s="137"/>
      <c r="C24" s="137"/>
      <c r="D24" s="137"/>
      <c r="E24" s="137"/>
      <c r="F24" s="137"/>
      <c r="J24" s="68"/>
    </row>
    <row r="25" ht="13.5" thickTop="1"/>
  </sheetData>
  <sheetProtection/>
  <mergeCells count="12">
    <mergeCell ref="K7:K8"/>
    <mergeCell ref="L7:L8"/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" sqref="A2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39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1860</v>
      </c>
      <c r="B9" s="10">
        <v>3.8443629944210453</v>
      </c>
      <c r="C9" s="11">
        <v>1.9539816146322861</v>
      </c>
      <c r="D9" s="12">
        <v>0.7157441811839875</v>
      </c>
      <c r="E9" s="12">
        <v>1.5746371986047716</v>
      </c>
      <c r="F9" s="13">
        <v>-0.4</v>
      </c>
      <c r="G9" s="14">
        <v>0.007157441811839881</v>
      </c>
      <c r="H9" s="13">
        <v>0.22188069616703612</v>
      </c>
      <c r="I9" s="38">
        <v>0.21472325435519626</v>
      </c>
      <c r="J9" s="19">
        <v>3.8372055526092055</v>
      </c>
      <c r="K9" s="16">
        <f aca="true" t="shared" si="0" ref="K9:K18">C9</f>
        <v>1.9539816146322861</v>
      </c>
      <c r="L9" s="17">
        <f aca="true" t="shared" si="1" ref="L9:L18">C9+D9</f>
        <v>2.669725795816274</v>
      </c>
      <c r="M9" s="17">
        <f aca="true" t="shared" si="2" ref="M9:M18">C9+D9+E9</f>
        <v>4.244362994421046</v>
      </c>
      <c r="N9" s="18">
        <f aca="true" t="shared" si="3" ref="N9:N18">F9</f>
        <v>-0.4</v>
      </c>
    </row>
    <row r="10" spans="1:14" ht="12.75">
      <c r="A10" s="9">
        <v>1890</v>
      </c>
      <c r="B10" s="19">
        <v>3.887850086644192</v>
      </c>
      <c r="C10" s="20">
        <v>1.2568306010928965</v>
      </c>
      <c r="D10" s="12">
        <v>0.9352159374941224</v>
      </c>
      <c r="E10" s="12">
        <v>2.982816849391123</v>
      </c>
      <c r="F10" s="13">
        <v>-1.2870133013339498</v>
      </c>
      <c r="G10" s="14">
        <f>H10-I10</f>
        <v>-0.11440910713949853</v>
      </c>
      <c r="H10" s="13">
        <v>0.42</v>
      </c>
      <c r="I10" s="38">
        <v>0.5344091071394985</v>
      </c>
      <c r="J10" s="19">
        <f>B10-G10</f>
        <v>4.002259193783691</v>
      </c>
      <c r="K10" s="16">
        <f t="shared" si="0"/>
        <v>1.2568306010928965</v>
      </c>
      <c r="L10" s="17">
        <f t="shared" si="1"/>
        <v>2.192046538587019</v>
      </c>
      <c r="M10" s="17">
        <f t="shared" si="2"/>
        <v>5.174863387978142</v>
      </c>
      <c r="N10" s="18">
        <f t="shared" si="3"/>
        <v>-1.2870133013339498</v>
      </c>
    </row>
    <row r="11" spans="1:14" ht="12.75">
      <c r="A11" s="9">
        <v>1910</v>
      </c>
      <c r="B11" s="19">
        <v>4.133634251531532</v>
      </c>
      <c r="C11" s="20">
        <v>1.0113513030935577</v>
      </c>
      <c r="D11" s="12">
        <v>1.089047861666513</v>
      </c>
      <c r="E11" s="12">
        <v>3.1886100218455318</v>
      </c>
      <c r="F11" s="13">
        <v>-1.1553749350740707</v>
      </c>
      <c r="G11" s="14">
        <f>H11-I11</f>
        <v>0.09000000000000002</v>
      </c>
      <c r="H11" s="13">
        <v>0.52</v>
      </c>
      <c r="I11" s="38">
        <v>0.43</v>
      </c>
      <c r="J11" s="19">
        <f>B11-G11</f>
        <v>4.043634251531532</v>
      </c>
      <c r="K11" s="16">
        <f t="shared" si="0"/>
        <v>1.0113513030935577</v>
      </c>
      <c r="L11" s="17">
        <f t="shared" si="1"/>
        <v>2.100399164760071</v>
      </c>
      <c r="M11" s="17">
        <f t="shared" si="2"/>
        <v>5.289009186605602</v>
      </c>
      <c r="N11" s="18">
        <f t="shared" si="3"/>
        <v>-1.1553749350740707</v>
      </c>
    </row>
    <row r="12" spans="1:14" ht="12.75">
      <c r="A12" s="69">
        <v>1920</v>
      </c>
      <c r="B12" s="19">
        <v>4.338924176260421</v>
      </c>
      <c r="C12" s="20">
        <v>0.6626532955032252</v>
      </c>
      <c r="D12" s="12">
        <v>1.2873825592166204</v>
      </c>
      <c r="E12" s="12">
        <v>3.5478799848990508</v>
      </c>
      <c r="F12" s="13">
        <v>-1.1589916633584756</v>
      </c>
      <c r="G12" s="14">
        <f>H12-I12</f>
        <v>0.08999999999999997</v>
      </c>
      <c r="H12" s="13">
        <v>0.72</v>
      </c>
      <c r="I12" s="38">
        <v>0.63</v>
      </c>
      <c r="J12" s="19">
        <f>B12-G12</f>
        <v>4.248924176260421</v>
      </c>
      <c r="K12" s="16">
        <f t="shared" si="0"/>
        <v>0.6626532955032252</v>
      </c>
      <c r="L12" s="17">
        <f t="shared" si="1"/>
        <v>1.9500358547198455</v>
      </c>
      <c r="M12" s="17">
        <f t="shared" si="2"/>
        <v>5.497915839618896</v>
      </c>
      <c r="N12" s="18">
        <f t="shared" si="3"/>
        <v>-1.1589916633584756</v>
      </c>
    </row>
    <row r="13" spans="1:14" ht="12.75">
      <c r="A13" s="9">
        <v>1950</v>
      </c>
      <c r="B13" s="19">
        <v>3.3230409449443097</v>
      </c>
      <c r="C13" s="20">
        <v>0.15295889650798683</v>
      </c>
      <c r="D13" s="12">
        <v>1.3316421578342383</v>
      </c>
      <c r="E13" s="12">
        <v>2.168417297554402</v>
      </c>
      <c r="F13" s="13">
        <v>-0.3299774069523167</v>
      </c>
      <c r="G13" s="14">
        <f>H13-I13</f>
        <v>0.19000000000000006</v>
      </c>
      <c r="H13" s="13">
        <v>0.92</v>
      </c>
      <c r="I13" s="38">
        <v>0.73</v>
      </c>
      <c r="J13" s="19">
        <f>B13-G13</f>
        <v>3.1330409449443097</v>
      </c>
      <c r="K13" s="16">
        <f t="shared" si="0"/>
        <v>0.15295889650798683</v>
      </c>
      <c r="L13" s="17">
        <f t="shared" si="1"/>
        <v>1.4846010543422252</v>
      </c>
      <c r="M13" s="17">
        <f t="shared" si="2"/>
        <v>3.653018351896627</v>
      </c>
      <c r="N13" s="18">
        <f t="shared" si="3"/>
        <v>-0.3299774069523167</v>
      </c>
    </row>
    <row r="14" spans="1:14" ht="12.75">
      <c r="A14" s="21">
        <v>1970</v>
      </c>
      <c r="B14" s="19">
        <v>2.849825871754289</v>
      </c>
      <c r="C14" s="20">
        <v>0.16832509590773365</v>
      </c>
      <c r="D14" s="22">
        <v>1.2125101707584738</v>
      </c>
      <c r="E14" s="12">
        <v>1.838463915485283</v>
      </c>
      <c r="F14" s="13">
        <v>-0.3694733103972019</v>
      </c>
      <c r="G14" s="14">
        <v>0.3882916715173341</v>
      </c>
      <c r="H14" s="13">
        <v>1.1466475275868948</v>
      </c>
      <c r="I14" s="38">
        <v>0.7583558560695607</v>
      </c>
      <c r="J14" s="19">
        <v>2.4615342002369545</v>
      </c>
      <c r="K14" s="16">
        <f t="shared" si="0"/>
        <v>0.16832509590773365</v>
      </c>
      <c r="L14" s="17">
        <f t="shared" si="1"/>
        <v>1.3808352666662074</v>
      </c>
      <c r="M14" s="17">
        <f t="shared" si="2"/>
        <v>3.2192991821514907</v>
      </c>
      <c r="N14" s="18">
        <f t="shared" si="3"/>
        <v>-0.3694733103972019</v>
      </c>
    </row>
    <row r="15" spans="1:14" ht="12.75">
      <c r="A15" s="21">
        <v>1980</v>
      </c>
      <c r="B15" s="23">
        <v>2.776383384887844</v>
      </c>
      <c r="C15" s="24">
        <v>0.1502113506765462</v>
      </c>
      <c r="D15" s="22">
        <v>1.281329985552251</v>
      </c>
      <c r="E15" s="22">
        <v>1.7909694048457867</v>
      </c>
      <c r="F15" s="25">
        <v>-0.44612735618673977</v>
      </c>
      <c r="G15" s="26">
        <v>0.01133508479691251</v>
      </c>
      <c r="H15" s="25">
        <v>1.0892993285339325</v>
      </c>
      <c r="I15" s="39">
        <v>1.07796424373702</v>
      </c>
      <c r="J15" s="23">
        <v>2.7650483000909314</v>
      </c>
      <c r="K15" s="16">
        <f t="shared" si="0"/>
        <v>0.1502113506765462</v>
      </c>
      <c r="L15" s="17">
        <f t="shared" si="1"/>
        <v>1.4315413362287972</v>
      </c>
      <c r="M15" s="17">
        <f t="shared" si="2"/>
        <v>3.2225107410745837</v>
      </c>
      <c r="N15" s="18">
        <f t="shared" si="3"/>
        <v>-0.44612735618673977</v>
      </c>
    </row>
    <row r="16" spans="1:14" ht="12.75">
      <c r="A16" s="21">
        <v>1990</v>
      </c>
      <c r="B16" s="23">
        <v>2.9929240113967253</v>
      </c>
      <c r="C16" s="24">
        <v>0.10880130544903853</v>
      </c>
      <c r="D16" s="22">
        <v>1.5085409609748521</v>
      </c>
      <c r="E16" s="22">
        <v>1.8242886175683366</v>
      </c>
      <c r="F16" s="25">
        <v>-0.44870687259550235</v>
      </c>
      <c r="G16" s="26">
        <v>-0.4955758966966182</v>
      </c>
      <c r="H16" s="25">
        <v>1.0462884466816302</v>
      </c>
      <c r="I16" s="39">
        <v>1.5418643433782486</v>
      </c>
      <c r="J16" s="23">
        <v>3.488499908093343</v>
      </c>
      <c r="K16" s="16">
        <f t="shared" si="0"/>
        <v>0.10880130544903853</v>
      </c>
      <c r="L16" s="17">
        <f t="shared" si="1"/>
        <v>1.6173422664238906</v>
      </c>
      <c r="M16" s="17">
        <f t="shared" si="2"/>
        <v>3.441630883992227</v>
      </c>
      <c r="N16" s="18">
        <f t="shared" si="3"/>
        <v>-0.44870687259550235</v>
      </c>
    </row>
    <row r="17" spans="1:14" ht="12.75">
      <c r="A17" s="21">
        <v>2000</v>
      </c>
      <c r="B17" s="23">
        <v>3.614399842824914</v>
      </c>
      <c r="C17" s="24">
        <v>0.11891236217378444</v>
      </c>
      <c r="D17" s="22">
        <v>1.7160875073618942</v>
      </c>
      <c r="E17" s="22">
        <v>1.8818871807382749</v>
      </c>
      <c r="F17" s="25">
        <v>-0.10248720744903951</v>
      </c>
      <c r="G17" s="26">
        <v>-0.17021713120146234</v>
      </c>
      <c r="H17" s="25">
        <v>1.0388107673764564</v>
      </c>
      <c r="I17" s="39">
        <v>1.2090278985779188</v>
      </c>
      <c r="J17" s="23">
        <v>3.7846169740263766</v>
      </c>
      <c r="K17" s="16">
        <f t="shared" si="0"/>
        <v>0.11891236217378444</v>
      </c>
      <c r="L17" s="17">
        <f t="shared" si="1"/>
        <v>1.8349998695356786</v>
      </c>
      <c r="M17" s="17">
        <f t="shared" si="2"/>
        <v>3.7168870502739537</v>
      </c>
      <c r="N17" s="18">
        <f t="shared" si="3"/>
        <v>-0.10248720744903951</v>
      </c>
    </row>
    <row r="18" spans="1:14" ht="13.5" thickBot="1">
      <c r="A18" s="28">
        <v>2010</v>
      </c>
      <c r="B18" s="29">
        <v>4.049728370861285</v>
      </c>
      <c r="C18" s="30">
        <v>0.14245356931029615</v>
      </c>
      <c r="D18" s="31">
        <v>2.0792929316283657</v>
      </c>
      <c r="E18" s="31">
        <v>1.950333143773907</v>
      </c>
      <c r="F18" s="32">
        <v>-0.12235127385128437</v>
      </c>
      <c r="G18" s="33">
        <v>-0.06162873714394749</v>
      </c>
      <c r="H18" s="32">
        <v>1.254937992790909</v>
      </c>
      <c r="I18" s="40">
        <v>1.3165667299348565</v>
      </c>
      <c r="J18" s="29">
        <v>4.111357108005232</v>
      </c>
      <c r="K18" s="35">
        <f t="shared" si="0"/>
        <v>0.14245356931029615</v>
      </c>
      <c r="L18" s="36">
        <f t="shared" si="1"/>
        <v>2.2217465009386617</v>
      </c>
      <c r="M18" s="36">
        <f t="shared" si="2"/>
        <v>4.172079644712569</v>
      </c>
      <c r="N18" s="37">
        <f t="shared" si="3"/>
        <v>-0.12235127385128437</v>
      </c>
    </row>
    <row r="19" ht="14.25" thickBot="1" thickTop="1"/>
    <row r="20" spans="1:6" ht="13.5" customHeight="1" thickTop="1">
      <c r="A20" s="134" t="s">
        <v>44</v>
      </c>
      <c r="B20" s="135"/>
      <c r="C20" s="135"/>
      <c r="D20" s="135"/>
      <c r="E20" s="135"/>
      <c r="F20" s="135"/>
    </row>
    <row r="21" spans="1:10" ht="12.75">
      <c r="A21" s="87"/>
      <c r="B21" s="1"/>
      <c r="C21" s="1"/>
      <c r="D21" s="1"/>
      <c r="E21" s="1"/>
      <c r="F21" s="1"/>
      <c r="J21" s="68"/>
    </row>
  </sheetData>
  <sheetProtection/>
  <mergeCells count="13">
    <mergeCell ref="F7:F8"/>
    <mergeCell ref="H7:H8"/>
    <mergeCell ref="I7:I8"/>
    <mergeCell ref="K7:K8"/>
    <mergeCell ref="L7:L8"/>
    <mergeCell ref="M7:M8"/>
    <mergeCell ref="N7:N8"/>
    <mergeCell ref="A20:F20"/>
    <mergeCell ref="A4:J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" sqref="A2"/>
    </sheetView>
  </sheetViews>
  <sheetFormatPr defaultColWidth="10.25390625" defaultRowHeight="15.75"/>
  <cols>
    <col min="1" max="2" width="20.75390625" style="1" customWidth="1"/>
    <col min="3" max="7" width="10.75390625" style="1" customWidth="1"/>
    <col min="8" max="8" width="9.75390625" style="1" customWidth="1"/>
    <col min="9" max="16384" width="10.25390625" style="1" customWidth="1"/>
  </cols>
  <sheetData>
    <row r="1" spans="3:7" ht="12.75">
      <c r="C1" s="2"/>
      <c r="D1" s="3"/>
      <c r="E1" s="3"/>
      <c r="F1" s="3"/>
      <c r="G1" s="3"/>
    </row>
    <row r="3" ht="13.5" thickBot="1"/>
    <row r="4" spans="1:8" ht="34.5" customHeight="1" thickBot="1" thickTop="1">
      <c r="A4" s="146" t="s">
        <v>40</v>
      </c>
      <c r="B4" s="147"/>
      <c r="C4" s="148"/>
      <c r="D4" s="148"/>
      <c r="E4" s="148"/>
      <c r="F4" s="148"/>
      <c r="G4" s="149"/>
      <c r="H4" s="4"/>
    </row>
    <row r="5" spans="1:8" ht="13.5" thickTop="1">
      <c r="A5" s="101"/>
      <c r="B5" s="4"/>
      <c r="C5" s="4"/>
      <c r="D5" s="4"/>
      <c r="E5" s="4"/>
      <c r="F5" s="4"/>
      <c r="G5" s="4"/>
      <c r="H5" s="4"/>
    </row>
    <row r="6" spans="1:8" ht="13.5" thickBot="1">
      <c r="A6" s="4"/>
      <c r="B6" s="4"/>
      <c r="C6" s="5"/>
      <c r="D6" s="6"/>
      <c r="E6" s="6"/>
      <c r="F6" s="6"/>
      <c r="G6" s="6"/>
      <c r="H6" s="4"/>
    </row>
    <row r="7" spans="1:7" ht="39.75" customHeight="1" thickTop="1">
      <c r="A7" s="150" t="s">
        <v>37</v>
      </c>
      <c r="B7" s="7" t="s">
        <v>31</v>
      </c>
      <c r="C7" s="140" t="s">
        <v>32</v>
      </c>
      <c r="D7" s="140" t="s">
        <v>33</v>
      </c>
      <c r="E7" s="140" t="s">
        <v>16</v>
      </c>
      <c r="F7" s="140" t="s">
        <v>17</v>
      </c>
      <c r="G7" s="142" t="s">
        <v>18</v>
      </c>
    </row>
    <row r="8" spans="1:7" ht="30" customHeight="1" thickBot="1">
      <c r="A8" s="151"/>
      <c r="B8" s="8" t="s">
        <v>1</v>
      </c>
      <c r="C8" s="129"/>
      <c r="D8" s="129"/>
      <c r="E8" s="129"/>
      <c r="F8" s="129"/>
      <c r="G8" s="133"/>
    </row>
    <row r="9" spans="1:7" ht="19.5" customHeight="1" thickTop="1">
      <c r="A9" s="97" t="s">
        <v>3</v>
      </c>
      <c r="B9" s="100">
        <f>C9+D9+E9+F9+G9</f>
        <v>6.866964497271804</v>
      </c>
      <c r="C9" s="92">
        <v>3.3425998237702403</v>
      </c>
      <c r="D9" s="96">
        <v>0</v>
      </c>
      <c r="E9" s="96">
        <v>1.096112461254522</v>
      </c>
      <c r="F9" s="96">
        <v>2.353934393334426</v>
      </c>
      <c r="G9" s="94">
        <v>0.07431781891261513</v>
      </c>
    </row>
    <row r="10" spans="1:7" ht="19.5" customHeight="1">
      <c r="A10" s="98" t="s">
        <v>4</v>
      </c>
      <c r="B10" s="88">
        <f>C10+D10+E10+F10+G10</f>
        <v>6.58183454831406</v>
      </c>
      <c r="C10" s="92">
        <v>3.366700575303227</v>
      </c>
      <c r="D10" s="89">
        <v>0</v>
      </c>
      <c r="E10" s="89">
        <v>1.299977169386689</v>
      </c>
      <c r="F10" s="89">
        <v>1.8571102419809848</v>
      </c>
      <c r="G10" s="94">
        <v>0.058046561643159085</v>
      </c>
    </row>
    <row r="11" spans="1:7" ht="19.5" customHeight="1">
      <c r="A11" s="98" t="s">
        <v>5</v>
      </c>
      <c r="B11" s="88">
        <f>'TS4.2'!L9</f>
        <v>5.80242762227128</v>
      </c>
      <c r="C11" s="92">
        <f>'TS4.2'!C9</f>
        <v>1.743718417541789</v>
      </c>
      <c r="D11" s="89">
        <f>'TS4.2'!K9</f>
        <v>2.6297414040725</v>
      </c>
      <c r="E11" s="89">
        <f>'TS4.2'!D9</f>
        <v>0.8718592087708945</v>
      </c>
      <c r="F11" s="89">
        <f>'TS4.2'!E9</f>
        <v>0.7837290360431513</v>
      </c>
      <c r="G11" s="94">
        <f>'TS4.2'!F9</f>
        <v>-0.22662044415705568</v>
      </c>
    </row>
    <row r="12" spans="1:7" ht="19.5" customHeight="1" thickBot="1">
      <c r="A12" s="99" t="s">
        <v>6</v>
      </c>
      <c r="B12" s="90">
        <f>'TS4.2'!L10</f>
        <v>3.1373725312620495</v>
      </c>
      <c r="C12" s="93">
        <f>'TS4.2'!C10</f>
        <v>1.55209246877877</v>
      </c>
      <c r="D12" s="91">
        <f>'TS4.2'!K10</f>
        <v>0.053948921872926416</v>
      </c>
      <c r="E12" s="91">
        <f>'TS4.2'!D10</f>
        <v>0.776046234389385</v>
      </c>
      <c r="F12" s="91">
        <f>'TS4.2'!E10</f>
        <v>0.7567504117387379</v>
      </c>
      <c r="G12" s="95">
        <f>'TS4.2'!F10</f>
        <v>-0.0014655055177702752</v>
      </c>
    </row>
    <row r="13" ht="13.5" thickTop="1"/>
    <row r="15" spans="1:2" ht="12.75">
      <c r="A15" s="56" t="s">
        <v>12</v>
      </c>
      <c r="B15" s="56" t="s">
        <v>12</v>
      </c>
    </row>
    <row r="16" spans="1:2" ht="12.75">
      <c r="A16" s="56" t="s">
        <v>13</v>
      </c>
      <c r="B16" s="56" t="s">
        <v>13</v>
      </c>
    </row>
  </sheetData>
  <sheetProtection/>
  <mergeCells count="7">
    <mergeCell ref="A4:G4"/>
    <mergeCell ref="C7:C8"/>
    <mergeCell ref="E7:E8"/>
    <mergeCell ref="F7:F8"/>
    <mergeCell ref="G7:G8"/>
    <mergeCell ref="D7:D8"/>
    <mergeCell ref="A7:A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"/>
    </sheetView>
  </sheetViews>
  <sheetFormatPr defaultColWidth="13.25390625" defaultRowHeight="15" customHeight="1"/>
  <cols>
    <col min="1" max="20" width="9.75390625" style="41" customWidth="1"/>
    <col min="21" max="16384" width="13.25390625" style="41" customWidth="1"/>
  </cols>
  <sheetData>
    <row r="2" ht="15" customHeight="1" thickBot="1"/>
    <row r="3" spans="1:16" ht="34.5" customHeight="1" thickBot="1" thickTop="1">
      <c r="A3" s="156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1:16" ht="24.75" customHeight="1" thickBot="1" thickTop="1">
      <c r="A4" s="162" t="s">
        <v>37</v>
      </c>
      <c r="B4" s="152" t="s">
        <v>14</v>
      </c>
      <c r="C4" s="153"/>
      <c r="D4" s="153"/>
      <c r="E4" s="153"/>
      <c r="F4" s="154"/>
      <c r="G4" s="159" t="s">
        <v>34</v>
      </c>
      <c r="H4" s="160"/>
      <c r="I4" s="160"/>
      <c r="J4" s="160"/>
      <c r="K4" s="161"/>
      <c r="L4" s="152" t="s">
        <v>19</v>
      </c>
      <c r="M4" s="153"/>
      <c r="N4" s="153"/>
      <c r="O4" s="153"/>
      <c r="P4" s="155"/>
    </row>
    <row r="5" spans="1:19" ht="30.75" customHeight="1" thickTop="1">
      <c r="A5" s="163"/>
      <c r="B5" s="117" t="s">
        <v>7</v>
      </c>
      <c r="C5" s="118" t="s">
        <v>35</v>
      </c>
      <c r="D5" s="119" t="s">
        <v>4</v>
      </c>
      <c r="E5" s="120" t="s">
        <v>8</v>
      </c>
      <c r="F5" s="121" t="s">
        <v>9</v>
      </c>
      <c r="G5" s="117" t="s">
        <v>7</v>
      </c>
      <c r="H5" s="118" t="s">
        <v>35</v>
      </c>
      <c r="I5" s="119" t="s">
        <v>4</v>
      </c>
      <c r="J5" s="120" t="s">
        <v>8</v>
      </c>
      <c r="K5" s="121" t="s">
        <v>9</v>
      </c>
      <c r="L5" s="117" t="s">
        <v>7</v>
      </c>
      <c r="M5" s="118" t="s">
        <v>35</v>
      </c>
      <c r="N5" s="119" t="s">
        <v>4</v>
      </c>
      <c r="O5" s="120" t="s">
        <v>8</v>
      </c>
      <c r="P5" s="121" t="s">
        <v>9</v>
      </c>
      <c r="R5" s="42" t="s">
        <v>10</v>
      </c>
      <c r="S5" s="43" t="s">
        <v>11</v>
      </c>
    </row>
    <row r="6" spans="1:19" ht="15" customHeight="1">
      <c r="A6" s="44">
        <v>1870</v>
      </c>
      <c r="B6" s="45">
        <v>4.427234738660541</v>
      </c>
      <c r="C6" s="110">
        <v>7.108170654487551</v>
      </c>
      <c r="D6" s="48">
        <v>7.188848974513044</v>
      </c>
      <c r="E6" s="111">
        <v>6.720365818078171</v>
      </c>
      <c r="F6" s="47">
        <f aca="true" t="shared" si="0" ref="F6:F15">AVERAGE(C6:E6)</f>
        <v>7.005795149026255</v>
      </c>
      <c r="G6" s="45">
        <v>4.458517732622884</v>
      </c>
      <c r="H6" s="105">
        <v>6.438987588845109</v>
      </c>
      <c r="I6" s="46">
        <v>6.992605706582853</v>
      </c>
      <c r="J6" s="106">
        <v>6.9616112329024045</v>
      </c>
      <c r="K6" s="47">
        <f aca="true" t="shared" si="1" ref="K6:K15">AVERAGE(H6:J6)</f>
        <v>6.797734842776788</v>
      </c>
      <c r="L6" s="45">
        <f aca="true" t="shared" si="2" ref="L6:L20">B6-G6</f>
        <v>-0.03128299396234269</v>
      </c>
      <c r="M6" s="110">
        <f aca="true" t="shared" si="3" ref="M6:M20">C6-H6</f>
        <v>0.669183065642442</v>
      </c>
      <c r="N6" s="102">
        <f aca="true" t="shared" si="4" ref="N6:N20">D6-I6</f>
        <v>0.19624326793019087</v>
      </c>
      <c r="O6" s="115">
        <f aca="true" t="shared" si="5" ref="O6:O20">E6-J6</f>
        <v>-0.24124541482423378</v>
      </c>
      <c r="P6" s="47">
        <f aca="true" t="shared" si="6" ref="P6:P20">AVERAGE(M6:O6)</f>
        <v>0.20806030624946636</v>
      </c>
      <c r="R6" s="45"/>
      <c r="S6" s="49"/>
    </row>
    <row r="7" spans="1:19" ht="15" customHeight="1">
      <c r="A7" s="44">
        <f aca="true" t="shared" si="7" ref="A7:A20">A6+10</f>
        <v>1880</v>
      </c>
      <c r="B7" s="45">
        <v>4.518448769418719</v>
      </c>
      <c r="C7" s="110">
        <v>6.93313871700147</v>
      </c>
      <c r="D7" s="48">
        <f aca="true" t="shared" si="8" ref="D7:E9">(D$6+D$10)/2</f>
        <v>6.950377814942808</v>
      </c>
      <c r="E7" s="111">
        <f t="shared" si="8"/>
        <v>6.7568649753977565</v>
      </c>
      <c r="F7" s="47">
        <f t="shared" si="0"/>
        <v>6.880127169114012</v>
      </c>
      <c r="G7" s="45">
        <v>4.368345328127856</v>
      </c>
      <c r="H7" s="105">
        <v>6.4433477188555255</v>
      </c>
      <c r="I7" s="46">
        <v>7.3289766928201985</v>
      </c>
      <c r="J7" s="106">
        <v>6.367098649074781</v>
      </c>
      <c r="K7" s="47">
        <f t="shared" si="1"/>
        <v>6.713141020250169</v>
      </c>
      <c r="L7" s="45">
        <f t="shared" si="2"/>
        <v>0.15010344129086306</v>
      </c>
      <c r="M7" s="110">
        <f t="shared" si="3"/>
        <v>0.48979099814594473</v>
      </c>
      <c r="N7" s="102">
        <f t="shared" si="4"/>
        <v>-0.37859887787739055</v>
      </c>
      <c r="O7" s="115">
        <f t="shared" si="5"/>
        <v>0.3897663263229756</v>
      </c>
      <c r="P7" s="47">
        <f t="shared" si="6"/>
        <v>0.16698614886384325</v>
      </c>
      <c r="R7" s="45"/>
      <c r="S7" s="49"/>
    </row>
    <row r="8" spans="1:19" ht="15" customHeight="1">
      <c r="A8" s="44">
        <f t="shared" si="7"/>
        <v>1890</v>
      </c>
      <c r="B8" s="45">
        <v>5.0521643664216</v>
      </c>
      <c r="C8" s="110">
        <v>6.256642461264632</v>
      </c>
      <c r="D8" s="48">
        <f t="shared" si="8"/>
        <v>6.950377814942808</v>
      </c>
      <c r="E8" s="111">
        <f t="shared" si="8"/>
        <v>6.7568649753977565</v>
      </c>
      <c r="F8" s="47">
        <f t="shared" si="0"/>
        <v>6.6546284172017325</v>
      </c>
      <c r="G8" s="45">
        <v>4.775812428872445</v>
      </c>
      <c r="H8" s="105">
        <v>5.923051325375327</v>
      </c>
      <c r="I8" s="46">
        <v>7.264028360270482</v>
      </c>
      <c r="J8" s="106">
        <v>6.092322738869093</v>
      </c>
      <c r="K8" s="47">
        <f t="shared" si="1"/>
        <v>6.426467474838301</v>
      </c>
      <c r="L8" s="45">
        <f t="shared" si="2"/>
        <v>0.27635193754915477</v>
      </c>
      <c r="M8" s="110">
        <f t="shared" si="3"/>
        <v>0.33359113588930533</v>
      </c>
      <c r="N8" s="102">
        <f t="shared" si="4"/>
        <v>-0.31365054532767367</v>
      </c>
      <c r="O8" s="115">
        <f t="shared" si="5"/>
        <v>0.6645422365286633</v>
      </c>
      <c r="P8" s="47">
        <f t="shared" si="6"/>
        <v>0.22816094236343165</v>
      </c>
      <c r="R8" s="45"/>
      <c r="S8" s="49"/>
    </row>
    <row r="9" spans="1:19" ht="15" customHeight="1">
      <c r="A9" s="44">
        <f t="shared" si="7"/>
        <v>1900</v>
      </c>
      <c r="B9" s="45">
        <v>4.750351340610122</v>
      </c>
      <c r="C9" s="110">
        <v>6.484525670316602</v>
      </c>
      <c r="D9" s="48">
        <f t="shared" si="8"/>
        <v>6.950377814942808</v>
      </c>
      <c r="E9" s="111">
        <f t="shared" si="8"/>
        <v>6.7568649753977565</v>
      </c>
      <c r="F9" s="47">
        <f t="shared" si="0"/>
        <v>6.730589486885722</v>
      </c>
      <c r="G9" s="45">
        <v>4.4768529231278995</v>
      </c>
      <c r="H9" s="105">
        <v>6.11238551757944</v>
      </c>
      <c r="I9" s="46">
        <v>7.26179545163617</v>
      </c>
      <c r="J9" s="106">
        <v>6.49929442891109</v>
      </c>
      <c r="K9" s="47">
        <f t="shared" si="1"/>
        <v>6.6244917993755665</v>
      </c>
      <c r="L9" s="45">
        <f t="shared" si="2"/>
        <v>0.27349841748222214</v>
      </c>
      <c r="M9" s="110">
        <f t="shared" si="3"/>
        <v>0.3721401527371615</v>
      </c>
      <c r="N9" s="102">
        <f t="shared" si="4"/>
        <v>-0.31141763669336164</v>
      </c>
      <c r="O9" s="115">
        <f t="shared" si="5"/>
        <v>0.2575705464866669</v>
      </c>
      <c r="P9" s="47">
        <f t="shared" si="6"/>
        <v>0.10609768751015558</v>
      </c>
      <c r="R9" s="45"/>
      <c r="S9" s="49"/>
    </row>
    <row r="10" spans="1:19" ht="15" customHeight="1">
      <c r="A10" s="44">
        <f t="shared" si="7"/>
        <v>1910</v>
      </c>
      <c r="B10" s="45">
        <v>4.746976882929677</v>
      </c>
      <c r="C10" s="110">
        <v>6.41769856114971</v>
      </c>
      <c r="D10" s="48">
        <v>6.711906655372572</v>
      </c>
      <c r="E10" s="111">
        <v>6.793364132717342</v>
      </c>
      <c r="F10" s="47">
        <f t="shared" si="0"/>
        <v>6.640989783079875</v>
      </c>
      <c r="G10" s="45">
        <v>4.399925777688254</v>
      </c>
      <c r="H10" s="105">
        <v>6.04246975035047</v>
      </c>
      <c r="I10" s="50">
        <v>6.9945556848099795</v>
      </c>
      <c r="J10" s="107">
        <v>6.7253131424982175</v>
      </c>
      <c r="K10" s="47">
        <f t="shared" si="1"/>
        <v>6.587446192552889</v>
      </c>
      <c r="L10" s="45">
        <f t="shared" si="2"/>
        <v>0.34705110524142313</v>
      </c>
      <c r="M10" s="110">
        <f t="shared" si="3"/>
        <v>0.3752288107992401</v>
      </c>
      <c r="N10" s="102">
        <f t="shared" si="4"/>
        <v>-0.28264902943740733</v>
      </c>
      <c r="O10" s="115">
        <f t="shared" si="5"/>
        <v>0.06805099021912486</v>
      </c>
      <c r="P10" s="47">
        <f t="shared" si="6"/>
        <v>0.053543590526985874</v>
      </c>
      <c r="R10" s="45"/>
      <c r="S10" s="49"/>
    </row>
    <row r="11" spans="1:19" ht="15" customHeight="1">
      <c r="A11" s="44">
        <f t="shared" si="7"/>
        <v>1920</v>
      </c>
      <c r="B11" s="45">
        <v>4.343660954779233</v>
      </c>
      <c r="C11" s="110">
        <v>3.546756829087461</v>
      </c>
      <c r="D11" s="48">
        <v>2.9067217293956675</v>
      </c>
      <c r="E11" s="111">
        <v>2.877173073486184</v>
      </c>
      <c r="F11" s="47">
        <f t="shared" si="0"/>
        <v>3.110217210656437</v>
      </c>
      <c r="G11" s="45">
        <v>4.069466877711821</v>
      </c>
      <c r="H11" s="105">
        <v>2.5912784699814773</v>
      </c>
      <c r="I11" s="46">
        <v>3.3009017650213854</v>
      </c>
      <c r="J11" s="106">
        <v>4.412806429143078</v>
      </c>
      <c r="K11" s="47">
        <f t="shared" si="1"/>
        <v>3.434995554715314</v>
      </c>
      <c r="L11" s="45">
        <f t="shared" si="2"/>
        <v>0.2741940770674125</v>
      </c>
      <c r="M11" s="110">
        <f t="shared" si="3"/>
        <v>0.9554783591059839</v>
      </c>
      <c r="N11" s="102">
        <f t="shared" si="4"/>
        <v>-0.3941800356257179</v>
      </c>
      <c r="O11" s="115">
        <f t="shared" si="5"/>
        <v>-1.5356333556568944</v>
      </c>
      <c r="P11" s="47">
        <f t="shared" si="6"/>
        <v>-0.3247783440588761</v>
      </c>
      <c r="R11" s="45"/>
      <c r="S11" s="49"/>
    </row>
    <row r="12" spans="1:19" ht="15" customHeight="1">
      <c r="A12" s="44">
        <f t="shared" si="7"/>
        <v>1930</v>
      </c>
      <c r="B12" s="45">
        <v>5.366034847862313</v>
      </c>
      <c r="C12" s="110">
        <v>3.7901945250413727</v>
      </c>
      <c r="D12" s="48">
        <f>1+(D$11+D$14)/2</f>
        <v>3.8420959553881837</v>
      </c>
      <c r="E12" s="112">
        <f>1+(E$11+E$14)/2</f>
        <v>3.611882649415821</v>
      </c>
      <c r="F12" s="47">
        <f t="shared" si="0"/>
        <v>3.7480577099484598</v>
      </c>
      <c r="G12" s="45">
        <v>4.8531715260506605</v>
      </c>
      <c r="H12" s="105">
        <v>3.0689549228858537</v>
      </c>
      <c r="I12" s="46">
        <v>3.438186428706479</v>
      </c>
      <c r="J12" s="106">
        <v>5.079649669931068</v>
      </c>
      <c r="K12" s="47">
        <f t="shared" si="1"/>
        <v>3.862263673841133</v>
      </c>
      <c r="L12" s="45">
        <f t="shared" si="2"/>
        <v>0.5128633218116523</v>
      </c>
      <c r="M12" s="110">
        <f t="shared" si="3"/>
        <v>0.721239602155519</v>
      </c>
      <c r="N12" s="102">
        <f t="shared" si="4"/>
        <v>0.40390952668170454</v>
      </c>
      <c r="O12" s="115">
        <f t="shared" si="5"/>
        <v>-1.4677670205152467</v>
      </c>
      <c r="P12" s="47">
        <f t="shared" si="6"/>
        <v>-0.11420596389267439</v>
      </c>
      <c r="R12" s="45"/>
      <c r="S12" s="49"/>
    </row>
    <row r="13" spans="1:19" ht="15" customHeight="1">
      <c r="A13" s="44">
        <f t="shared" si="7"/>
        <v>1940</v>
      </c>
      <c r="B13" s="45">
        <v>3.5027993542478577</v>
      </c>
      <c r="C13" s="110">
        <v>2.8686496043480214</v>
      </c>
      <c r="D13" s="48">
        <f>(D$11+D$14)/2</f>
        <v>2.8420959553881837</v>
      </c>
      <c r="E13" s="112">
        <f>(E$11+E$14)/2</f>
        <v>2.611882649415821</v>
      </c>
      <c r="F13" s="47">
        <f t="shared" si="0"/>
        <v>2.774209403050675</v>
      </c>
      <c r="G13" s="45">
        <v>3.278740970877382</v>
      </c>
      <c r="H13" s="105">
        <v>2.664138741730742</v>
      </c>
      <c r="I13" s="46">
        <v>3.172543044447413</v>
      </c>
      <c r="J13" s="106">
        <v>3.99026553450683</v>
      </c>
      <c r="K13" s="47">
        <f t="shared" si="1"/>
        <v>3.275649106894995</v>
      </c>
      <c r="L13" s="45">
        <f t="shared" si="2"/>
        <v>0.22405838337047568</v>
      </c>
      <c r="M13" s="110">
        <f t="shared" si="3"/>
        <v>0.20451086261727935</v>
      </c>
      <c r="N13" s="102">
        <f t="shared" si="4"/>
        <v>-0.33044708905922926</v>
      </c>
      <c r="O13" s="115">
        <f t="shared" si="5"/>
        <v>-1.3783828850910087</v>
      </c>
      <c r="P13" s="47">
        <f t="shared" si="6"/>
        <v>-0.5014397038443196</v>
      </c>
      <c r="R13" s="45"/>
      <c r="S13" s="49"/>
    </row>
    <row r="14" spans="1:19" ht="15" customHeight="1">
      <c r="A14" s="44">
        <f t="shared" si="7"/>
        <v>1950</v>
      </c>
      <c r="B14" s="45">
        <v>3.8449814897586494</v>
      </c>
      <c r="C14" s="110">
        <v>2.3338421076734823</v>
      </c>
      <c r="D14" s="48">
        <v>2.7774701813807</v>
      </c>
      <c r="E14" s="111">
        <v>2.3465922253454585</v>
      </c>
      <c r="F14" s="47">
        <f t="shared" si="0"/>
        <v>2.485968171466547</v>
      </c>
      <c r="G14" s="45">
        <v>3.561576669156209</v>
      </c>
      <c r="H14" s="105">
        <v>1.6565350254882698</v>
      </c>
      <c r="I14" s="46">
        <v>2.1858928459659674</v>
      </c>
      <c r="J14" s="106">
        <v>3.1278886555832304</v>
      </c>
      <c r="K14" s="47">
        <f t="shared" si="1"/>
        <v>2.3234388423458228</v>
      </c>
      <c r="L14" s="45">
        <f t="shared" si="2"/>
        <v>0.2834048206024402</v>
      </c>
      <c r="M14" s="110">
        <f t="shared" si="3"/>
        <v>0.6773070821852125</v>
      </c>
      <c r="N14" s="102">
        <f t="shared" si="4"/>
        <v>0.5915773354147325</v>
      </c>
      <c r="O14" s="115">
        <f t="shared" si="5"/>
        <v>-0.7812964302377718</v>
      </c>
      <c r="P14" s="47">
        <f t="shared" si="6"/>
        <v>0.16252932912072438</v>
      </c>
      <c r="R14" s="45"/>
      <c r="S14" s="49"/>
    </row>
    <row r="15" spans="1:19" ht="15" customHeight="1">
      <c r="A15" s="44">
        <f t="shared" si="7"/>
        <v>1960</v>
      </c>
      <c r="B15" s="45">
        <v>4.090936458245517</v>
      </c>
      <c r="C15" s="110">
        <v>2.9729511961228514</v>
      </c>
      <c r="D15" s="48">
        <f>(D14+D16)/2</f>
        <v>3.2044386481041034</v>
      </c>
      <c r="E15" s="112">
        <f>(E14+E16)/2</f>
        <v>2.8387933008817763</v>
      </c>
      <c r="F15" s="47">
        <f t="shared" si="0"/>
        <v>3.00539438170291</v>
      </c>
      <c r="G15" s="45">
        <v>3.614977069424808</v>
      </c>
      <c r="H15" s="105">
        <v>2.0933419417353902</v>
      </c>
      <c r="I15" s="46">
        <v>2.7973737246233186</v>
      </c>
      <c r="J15" s="106">
        <v>3.128338402052107</v>
      </c>
      <c r="K15" s="47">
        <f t="shared" si="1"/>
        <v>2.673018022803605</v>
      </c>
      <c r="L15" s="45">
        <f t="shared" si="2"/>
        <v>0.47595938882070943</v>
      </c>
      <c r="M15" s="110">
        <f t="shared" si="3"/>
        <v>0.8796092543874612</v>
      </c>
      <c r="N15" s="102">
        <f t="shared" si="4"/>
        <v>0.4070649234807848</v>
      </c>
      <c r="O15" s="115">
        <f t="shared" si="5"/>
        <v>-0.2895451011703307</v>
      </c>
      <c r="P15" s="47">
        <f t="shared" si="6"/>
        <v>0.3323763588993051</v>
      </c>
      <c r="R15" s="45"/>
      <c r="S15" s="49"/>
    </row>
    <row r="16" spans="1:19" ht="15" customHeight="1">
      <c r="A16" s="44">
        <f t="shared" si="7"/>
        <v>1970</v>
      </c>
      <c r="B16" s="45">
        <v>4.001472511438725</v>
      </c>
      <c r="C16" s="110">
        <v>3.133395163669798</v>
      </c>
      <c r="D16" s="48">
        <v>3.6314071148275064</v>
      </c>
      <c r="E16" s="111">
        <v>3.330994376418094</v>
      </c>
      <c r="F16" s="47">
        <f>AVERAGE(C16:E16,S16)</f>
        <v>3.2224407516040845</v>
      </c>
      <c r="G16" s="45">
        <v>3.3197765398596837</v>
      </c>
      <c r="H16" s="105">
        <v>2.2943637903552903</v>
      </c>
      <c r="I16" s="46">
        <v>3.1148723134787972</v>
      </c>
      <c r="J16" s="106">
        <v>3.1440797894822947</v>
      </c>
      <c r="K16" s="47">
        <f>AVERAGE(H16:J16)</f>
        <v>2.8511052977721274</v>
      </c>
      <c r="L16" s="45">
        <f t="shared" si="2"/>
        <v>0.6816959715790412</v>
      </c>
      <c r="M16" s="110">
        <f t="shared" si="3"/>
        <v>0.8390313733145076</v>
      </c>
      <c r="N16" s="102">
        <f t="shared" si="4"/>
        <v>0.5165348013487092</v>
      </c>
      <c r="O16" s="115">
        <f t="shared" si="5"/>
        <v>0.18691458693579932</v>
      </c>
      <c r="P16" s="47">
        <f t="shared" si="6"/>
        <v>0.5141602538663387</v>
      </c>
      <c r="R16" s="45">
        <v>2.7939663515009387</v>
      </c>
      <c r="S16" s="47">
        <f>R16</f>
        <v>2.7939663515009387</v>
      </c>
    </row>
    <row r="17" spans="1:19" ht="15" customHeight="1">
      <c r="A17" s="44">
        <f t="shared" si="7"/>
        <v>1980</v>
      </c>
      <c r="B17" s="45">
        <v>4.175080835023797</v>
      </c>
      <c r="C17" s="110">
        <v>3.527987610585547</v>
      </c>
      <c r="D17" s="48">
        <f>(D16+D18)/2</f>
        <v>3.654935907818955</v>
      </c>
      <c r="E17" s="112">
        <f>(E16+E18)/2</f>
        <v>3.9768982852320516</v>
      </c>
      <c r="F17" s="47">
        <f>AVERAGE(C17:E17,S17)</f>
        <v>3.713292523729368</v>
      </c>
      <c r="G17" s="45">
        <v>3.57095031363594</v>
      </c>
      <c r="H17" s="105">
        <v>2.8447783663084194</v>
      </c>
      <c r="I17" s="46">
        <v>3.204478942200365</v>
      </c>
      <c r="J17" s="106">
        <v>3.5034779791950905</v>
      </c>
      <c r="K17" s="47">
        <f>AVERAGE(H17:J17,R17)</f>
        <v>3.3115208947461983</v>
      </c>
      <c r="L17" s="45">
        <f t="shared" si="2"/>
        <v>0.604130521387857</v>
      </c>
      <c r="M17" s="110">
        <f t="shared" si="3"/>
        <v>0.6832092442771276</v>
      </c>
      <c r="N17" s="102">
        <f t="shared" si="4"/>
        <v>0.45045696561858994</v>
      </c>
      <c r="O17" s="115">
        <f t="shared" si="5"/>
        <v>0.47342030603696106</v>
      </c>
      <c r="P17" s="47">
        <f t="shared" si="6"/>
        <v>0.5356955053108928</v>
      </c>
      <c r="R17" s="45">
        <v>3.6933482912809175</v>
      </c>
      <c r="S17" s="47">
        <f>R17</f>
        <v>3.6933482912809175</v>
      </c>
    </row>
    <row r="18" spans="1:19" ht="15" customHeight="1">
      <c r="A18" s="44">
        <f t="shared" si="7"/>
        <v>1990</v>
      </c>
      <c r="B18" s="45">
        <v>4.18978233463939</v>
      </c>
      <c r="C18" s="110">
        <v>3.5511652567347562</v>
      </c>
      <c r="D18" s="48">
        <v>3.6784647008104043</v>
      </c>
      <c r="E18" s="111">
        <v>4.622802194046009</v>
      </c>
      <c r="F18" s="47">
        <f>AVERAGE(C18:E18,S18)</f>
        <v>4.281187360861672</v>
      </c>
      <c r="G18" s="45">
        <v>3.92308528817249</v>
      </c>
      <c r="H18" s="105">
        <v>3.1344869674576983</v>
      </c>
      <c r="I18" s="46">
        <v>3.4138310106076757</v>
      </c>
      <c r="J18" s="106">
        <v>4.282104486591702</v>
      </c>
      <c r="K18" s="47">
        <f>AVERAGE(H18:J18,R18)</f>
        <v>4.025684939128149</v>
      </c>
      <c r="L18" s="45">
        <f t="shared" si="2"/>
        <v>0.2666970464669003</v>
      </c>
      <c r="M18" s="110">
        <f t="shared" si="3"/>
        <v>0.41667828927705797</v>
      </c>
      <c r="N18" s="102">
        <f t="shared" si="4"/>
        <v>0.26463369020272864</v>
      </c>
      <c r="O18" s="115">
        <f t="shared" si="5"/>
        <v>0.3406977074543063</v>
      </c>
      <c r="P18" s="47">
        <f t="shared" si="6"/>
        <v>0.34066989564469763</v>
      </c>
      <c r="R18" s="45">
        <v>5.2723172918555194</v>
      </c>
      <c r="S18" s="47">
        <f>R18</f>
        <v>5.2723172918555194</v>
      </c>
    </row>
    <row r="19" spans="1:19" ht="15" customHeight="1">
      <c r="A19" s="44">
        <f t="shared" si="7"/>
        <v>2000</v>
      </c>
      <c r="B19" s="45">
        <v>4.92051174968598</v>
      </c>
      <c r="C19" s="110">
        <v>3.875167699867097</v>
      </c>
      <c r="D19" s="48">
        <v>5.025311546569709</v>
      </c>
      <c r="E19" s="112">
        <f>(E18+E20)/2</f>
        <v>4.924175234034358</v>
      </c>
      <c r="F19" s="47">
        <f>AVERAGE(C19:E19,S19)</f>
        <v>4.990471245608314</v>
      </c>
      <c r="G19" s="45">
        <v>4.465608544749897</v>
      </c>
      <c r="H19" s="105">
        <v>3.766189316547006</v>
      </c>
      <c r="I19" s="46">
        <v>4.742293828506322</v>
      </c>
      <c r="J19" s="106">
        <v>4.955841336907347</v>
      </c>
      <c r="K19" s="47">
        <f>AVERAGE(H19:J19,R19)</f>
        <v>4.900388745980692</v>
      </c>
      <c r="L19" s="45">
        <f t="shared" si="2"/>
        <v>0.45490320493608305</v>
      </c>
      <c r="M19" s="110">
        <f t="shared" si="3"/>
        <v>0.1089783833200908</v>
      </c>
      <c r="N19" s="102">
        <f t="shared" si="4"/>
        <v>0.2830177180633866</v>
      </c>
      <c r="O19" s="115">
        <f t="shared" si="5"/>
        <v>-0.031666102872988766</v>
      </c>
      <c r="P19" s="47">
        <f t="shared" si="6"/>
        <v>0.12010999950349621</v>
      </c>
      <c r="R19" s="45">
        <v>6.137230501962092</v>
      </c>
      <c r="S19" s="47">
        <f>R19</f>
        <v>6.137230501962092</v>
      </c>
    </row>
    <row r="20" spans="1:19" ht="15" customHeight="1" thickBot="1">
      <c r="A20" s="104">
        <f t="shared" si="7"/>
        <v>2010</v>
      </c>
      <c r="B20" s="51">
        <v>4.307576938287459</v>
      </c>
      <c r="C20" s="113">
        <v>4.14306349811516</v>
      </c>
      <c r="D20" s="54">
        <v>6.053871254194354</v>
      </c>
      <c r="E20" s="114">
        <v>5.2255482740227075</v>
      </c>
      <c r="F20" s="53">
        <f>AVERAGE(C20:E20,S20)</f>
        <v>5.533745632542254</v>
      </c>
      <c r="G20" s="51">
        <v>4.099218953934022</v>
      </c>
      <c r="H20" s="108">
        <v>4.116647617670386</v>
      </c>
      <c r="I20" s="52">
        <v>5.745578173798844</v>
      </c>
      <c r="J20" s="109">
        <v>5.2187601920292614</v>
      </c>
      <c r="K20" s="53">
        <f>AVERAGE(H20:J20,R20)</f>
        <v>5.448371371833821</v>
      </c>
      <c r="L20" s="51">
        <f t="shared" si="2"/>
        <v>0.20835798435343733</v>
      </c>
      <c r="M20" s="113">
        <f t="shared" si="3"/>
        <v>0.026415880444774054</v>
      </c>
      <c r="N20" s="103">
        <f t="shared" si="4"/>
        <v>0.30829308039550973</v>
      </c>
      <c r="O20" s="116">
        <f t="shared" si="5"/>
        <v>0.006788081993446049</v>
      </c>
      <c r="P20" s="53">
        <f t="shared" si="6"/>
        <v>0.11383234761124328</v>
      </c>
      <c r="R20" s="51">
        <v>6.712499503836795</v>
      </c>
      <c r="S20" s="53">
        <f>R20</f>
        <v>6.712499503836795</v>
      </c>
    </row>
    <row r="21" ht="15" customHeight="1" thickTop="1">
      <c r="Q21" s="55"/>
    </row>
    <row r="22" ht="15" customHeight="1">
      <c r="Q22" s="55"/>
    </row>
    <row r="23" spans="1:17" ht="15" customHeight="1">
      <c r="A23" s="41" t="s">
        <v>45</v>
      </c>
      <c r="Q23" s="55"/>
    </row>
    <row r="24" ht="15" customHeight="1">
      <c r="Q24" s="55"/>
    </row>
    <row r="25" ht="15" customHeight="1">
      <c r="Q25" s="55"/>
    </row>
    <row r="26" ht="15" customHeight="1">
      <c r="Q26" s="55"/>
    </row>
    <row r="27" ht="15" customHeight="1">
      <c r="Q27" s="55"/>
    </row>
  </sheetData>
  <sheetProtection/>
  <mergeCells count="5">
    <mergeCell ref="B4:F4"/>
    <mergeCell ref="L4:P4"/>
    <mergeCell ref="A3:P3"/>
    <mergeCell ref="G4:K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2013-07-19T11:10:26Z</cp:lastPrinted>
  <dcterms:created xsi:type="dcterms:W3CDTF">2013-01-24T21:06:49Z</dcterms:created>
  <dcterms:modified xsi:type="dcterms:W3CDTF">2013-07-30T13:42:39Z</dcterms:modified>
  <cp:category/>
  <cp:version/>
  <cp:contentType/>
  <cp:contentStatus/>
</cp:coreProperties>
</file>