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tabRatio="843" activeTab="2"/>
  </bookViews>
  <sheets>
    <sheet name="B1" sheetId="1" r:id="rId1"/>
    <sheet name="B1-bis" sheetId="2" r:id="rId2"/>
    <sheet name="B2-1900-1913-B3" sheetId="3" r:id="rId3"/>
    <sheet name="B4-log" sheetId="4" r:id="rId4"/>
    <sheet name="B5-1920-38" sheetId="5" r:id="rId5"/>
    <sheet name="B6-Masse totale 63-99" sheetId="6" r:id="rId6"/>
    <sheet name="B7-Ayant versé" sheetId="7" r:id="rId7"/>
    <sheet name="B8-Paiement du dividende B-9" sheetId="8" r:id="rId8"/>
    <sheet name="B10-CN" sheetId="9" r:id="rId9"/>
    <sheet name="B11-CN-par source" sheetId="10" r:id="rId10"/>
    <sheet name="B12-Masse des dividendes 69-99" sheetId="11" r:id="rId11"/>
    <sheet name="B1 bis-1900-38" sheetId="12" r:id="rId12"/>
    <sheet name="B1 bis-1963-99" sheetId="13" r:id="rId13"/>
    <sheet name="% 63-99-graph" sheetId="14" r:id="rId14"/>
    <sheet name="div-province" sheetId="15" r:id="rId15"/>
  </sheets>
  <definedNames/>
  <calcPr fullCalcOnLoad="1"/>
</workbook>
</file>

<file path=xl/sharedStrings.xml><?xml version="1.0" encoding="utf-8"?>
<sst xmlns="http://schemas.openxmlformats.org/spreadsheetml/2006/main" count="622" uniqueCount="365">
  <si>
    <t xml:space="preserve">      nombre de sociétés</t>
  </si>
  <si>
    <t>masse versée ( millions F.)</t>
  </si>
  <si>
    <t>taux de</t>
  </si>
  <si>
    <t xml:space="preserve"> </t>
  </si>
  <si>
    <t>rendement</t>
  </si>
  <si>
    <t>ayant versé</t>
  </si>
  <si>
    <t>en %</t>
  </si>
  <si>
    <t>second marché</t>
  </si>
  <si>
    <t>montant</t>
  </si>
  <si>
    <t>ayant offert</t>
  </si>
  <si>
    <t>réalisé</t>
  </si>
  <si>
    <t>le paiement</t>
  </si>
  <si>
    <t>en titres</t>
  </si>
  <si>
    <t xml:space="preserve"> -</t>
  </si>
  <si>
    <t>Année</t>
  </si>
  <si>
    <t>Total</t>
  </si>
  <si>
    <t>Ayant versé</t>
  </si>
  <si>
    <t>Nette</t>
  </si>
  <si>
    <t>Globale</t>
  </si>
  <si>
    <t xml:space="preserve">      Nombre de sociétés</t>
  </si>
  <si>
    <t>Fin d'Année</t>
  </si>
  <si>
    <t>CB AFFI</t>
  </si>
  <si>
    <t>CB France</t>
  </si>
  <si>
    <r>
      <t>Source</t>
    </r>
    <r>
      <rPr>
        <sz val="10"/>
        <rFont val="Arial"/>
        <family val="0"/>
      </rPr>
      <t>: Hamon-Jacquillat (1993), p 21: estimations à la dernière séance de bourse de l'année, en millions de FF</t>
    </r>
  </si>
  <si>
    <t>Sont exclues les valeurs étrangères cotées en France et les titres du hors-cote.</t>
  </si>
  <si>
    <t>(2)</t>
  </si>
  <si>
    <t>Capital</t>
  </si>
  <si>
    <t>div % capital</t>
  </si>
  <si>
    <t>Total ss double cotation</t>
  </si>
  <si>
    <r>
      <t>Sources</t>
    </r>
    <r>
      <rPr>
        <sz val="10"/>
        <rFont val="Arial"/>
        <family val="0"/>
      </rPr>
      <t>:</t>
    </r>
  </si>
  <si>
    <t>DIV Cote Officielle</t>
  </si>
  <si>
    <t>DIV Comptant</t>
  </si>
  <si>
    <t>DIV CO sans DP</t>
  </si>
  <si>
    <t>DIV CO ord</t>
  </si>
  <si>
    <t>DIV Coulisse</t>
  </si>
  <si>
    <t>DIV Coulisse ss dc</t>
  </si>
  <si>
    <t>DIV Terme</t>
  </si>
  <si>
    <t>DIV DP</t>
  </si>
  <si>
    <t>Nouveau Marché</t>
  </si>
  <si>
    <t>Marché libre</t>
  </si>
  <si>
    <t>Premier marché</t>
  </si>
  <si>
    <t>premier marché</t>
  </si>
  <si>
    <t>TOTAL</t>
  </si>
  <si>
    <t>R44: Dividendes et autres revenus distribués des sociétés</t>
  </si>
  <si>
    <t>Emplois</t>
  </si>
  <si>
    <t>SQS</t>
  </si>
  <si>
    <t>Inst Fin</t>
  </si>
  <si>
    <t>ASS</t>
  </si>
  <si>
    <t>AP</t>
  </si>
  <si>
    <t>Adm privée</t>
  </si>
  <si>
    <t>RDM</t>
  </si>
  <si>
    <t>Ménage</t>
  </si>
  <si>
    <t>Ressources</t>
  </si>
  <si>
    <t>ils représentent tous les revenus que les sociétés, compte-tenu des résultats de leur activité, décident de distribuer sous forme de dividendes, parts dans les bénéfices, etc… aux propriétaires de leur capital. Les dividendes sont comptabilisés pour leur montant brut (avoir fiscal inclus).</t>
  </si>
  <si>
    <t>opérations courantes (revenu et dépenses); property income payable</t>
  </si>
  <si>
    <t>SQS non fin</t>
  </si>
  <si>
    <t>Sté fin</t>
  </si>
  <si>
    <t xml:space="preserve">source: </t>
  </si>
  <si>
    <t>OCDE, Comptes Nationaux, 1964-1981, tableaux détaillés, France p 105, tableaux 13 et 14</t>
  </si>
  <si>
    <t>en millions de FF</t>
  </si>
  <si>
    <r>
      <t>Source</t>
    </r>
    <r>
      <rPr>
        <sz val="10"/>
        <rFont val="Arial"/>
        <family val="0"/>
      </rPr>
      <t>: Annuaire boursier 1993 (disquette annexe), 1997, 1999 (CD-rom)</t>
    </r>
  </si>
  <si>
    <t>1999, en euro</t>
  </si>
  <si>
    <t>Unité: millions de francs, millions d'euros pour 1999</t>
  </si>
  <si>
    <r>
      <t>Source</t>
    </r>
    <r>
      <rPr>
        <sz val="10"/>
        <rFont val="Arial"/>
        <family val="0"/>
      </rPr>
      <t>: Annuaire boursier 1993 (disquette annexe), 1998, 1999 (CD-rom)</t>
    </r>
  </si>
  <si>
    <t>QSQ +Fin</t>
  </si>
  <si>
    <t>receipts</t>
  </si>
  <si>
    <t>disbursements</t>
  </si>
  <si>
    <t>receipt</t>
  </si>
  <si>
    <t>Gouv</t>
  </si>
  <si>
    <t>ménages</t>
  </si>
  <si>
    <t>social security funds in Gle gov</t>
  </si>
  <si>
    <t>source: p 229, OCDE Comptes Nationaux 1979-1991, tableaux détaillés, France p 226-234, tableaux 6, 7, 8</t>
  </si>
  <si>
    <t>ressources</t>
  </si>
  <si>
    <t>valeur fr</t>
  </si>
  <si>
    <t>paris</t>
  </si>
  <si>
    <t>province</t>
  </si>
  <si>
    <t>zone fr</t>
  </si>
  <si>
    <t>DIVIDENDES NETS</t>
  </si>
  <si>
    <t>DIVIDENDES Globaux (avec avoir fiscal)</t>
  </si>
  <si>
    <t>TOTAL fr</t>
  </si>
  <si>
    <t>AYANT VERSE</t>
  </si>
  <si>
    <r>
      <t>Sources</t>
    </r>
    <r>
      <rPr>
        <sz val="10"/>
        <rFont val="Arial"/>
        <family val="0"/>
      </rPr>
      <t xml:space="preserve">: </t>
    </r>
  </si>
  <si>
    <t>Second marché</t>
  </si>
  <si>
    <t>Les données pour 1999 saisies en euro, puis converties au taux officiel de 6,55957</t>
  </si>
  <si>
    <r>
      <t xml:space="preserve">Sources </t>
    </r>
    <r>
      <rPr>
        <sz val="10"/>
        <rFont val="Arial"/>
        <family val="0"/>
      </rPr>
      <t>: L'Année boursière 1963, 1964, 1965, 1968, 1993 (disquette annexe), 1999</t>
    </r>
  </si>
  <si>
    <t>NS</t>
  </si>
  <si>
    <t>Dividendes ménages</t>
  </si>
  <si>
    <t>(1)</t>
  </si>
  <si>
    <t>Dividendes entreprise</t>
  </si>
  <si>
    <t>(1) = Dividendes dans la décomposition des revenus des ménages de la propriété au sens de la CN</t>
  </si>
  <si>
    <t>Etrangement entre 1983 et 1990, l'année boursière ne donne pas de données pour le second marché</t>
  </si>
  <si>
    <t>total sté fr</t>
  </si>
  <si>
    <t>% du total</t>
  </si>
  <si>
    <t>Bénéfices distribués</t>
  </si>
  <si>
    <t>S11: Stés non fin</t>
  </si>
  <si>
    <t>S12: Stés fin</t>
  </si>
  <si>
    <t>Apu: S13</t>
  </si>
  <si>
    <t>S14: ménages</t>
  </si>
  <si>
    <t>pour 1992: Comptes et indicateurs économiques, "Rapport sur les comptes de la Nation 1998" INSEE Résultat, Economie Générale n° 664, juillet 1999 (comptes de secteurs)</t>
  </si>
  <si>
    <t>Entr d'assurances</t>
  </si>
  <si>
    <t>source: Comptes et Indicateurs économiques, "Rapport sur les comptes de la Nation 1997" INSEE Résultats, Economie Générale, n° 607-608-609, juin 1998, p 143 pour les SQS et TEE pour le reste</t>
  </si>
  <si>
    <t>D421</t>
  </si>
  <si>
    <t>D423</t>
  </si>
  <si>
    <t>D422</t>
  </si>
  <si>
    <t>D42 : revenus distribués par les entreprises</t>
  </si>
  <si>
    <t>Sources: Rapport sur les Comptes de la Nation 1985, Collections INSEE C 131-132, comptes et planification "les comptes et les agrégats", secteurs base 71</t>
  </si>
  <si>
    <t>Sources: Rapport sur les Comptes de la Nation 1974, Collections INSEE C 33-34, comptes et planification "les comptes et les agrégats", secteurs base 62</t>
  </si>
  <si>
    <t>722: dividendes et parts</t>
  </si>
  <si>
    <t>Inst Fin (ycompris ass)</t>
  </si>
  <si>
    <t>Entr publi</t>
  </si>
  <si>
    <t>Entr privé</t>
  </si>
  <si>
    <t>Sources: Rapport sur les Comptes de la Nation 1968, Collections INSEE C 1, comptes et planification "les comptes et les agrégats", secteurs base 62</t>
  </si>
  <si>
    <t>Pour les ressources, intérêts et dividendes ne sont pas séparés</t>
  </si>
  <si>
    <t>fin</t>
  </si>
  <si>
    <t>Rapport sur les Comptes de la Nation 1977, Collections INSEE C 62-63, comptes et planification "les comptes et les agrégats", secteurs base 71</t>
  </si>
  <si>
    <t>Comptes et Indicateurs économiques, "Rapport sur les comptes de la Nation 1989" INSEE Résultats, Economie Générale, n° 64-65-66, juin 1990, comptes de secteurs</t>
  </si>
  <si>
    <t>Rapport sur les Comptes de la Nation 1985, Collections INSEE C 131-132, comptes et planification "les comptes et les agrégats", secteurs base 71</t>
  </si>
  <si>
    <t>Pour les années 1970 à 1981, les données sont issues de la base 71, à l'exception des dividendes versés par les SQS, dont le montant est précisé dans les Comptes nationaux récents</t>
  </si>
  <si>
    <t>Sources: Rapport sur les Comptes de la Nation 1969, Collections INSEE C , comptes et planification "les comptes et les agrégats", secteurs base 62</t>
  </si>
  <si>
    <t>Les changements de base ne sont pas la meilleure chose pour établir des statistiques précises mais à défaut de comptes historiques dans la même base, ils servent d'estimation assez fiable du mouvement général</t>
  </si>
  <si>
    <t>Pour les années 1965 à 1969, les données sont issues du Rapport sur les Comptes de la Nation 1969, Collections INSEE C , comptes et planification "les comptes et les agrégats", secteurs base 62: dans cette base, les entreprises d'assurance sont comptabilisées avec les institutions financière, c'est pourquoi on indique ici que le total</t>
  </si>
  <si>
    <t>Ensembre sté fr</t>
  </si>
  <si>
    <t>D421et D423</t>
  </si>
  <si>
    <t>D421etD423</t>
  </si>
  <si>
    <t>% div</t>
  </si>
  <si>
    <t>(3)</t>
  </si>
  <si>
    <t>(4)</t>
  </si>
  <si>
    <t>(5)</t>
  </si>
  <si>
    <t>(6)</t>
  </si>
  <si>
    <t>(7)</t>
  </si>
  <si>
    <t>(8)</t>
  </si>
  <si>
    <t>Dividendes des sociétés cotées</t>
  </si>
  <si>
    <t>Tableau B-1 (suite) : Dividendes estimés des sociétés cotées</t>
  </si>
  <si>
    <t>(3) Net</t>
  </si>
  <si>
    <t xml:space="preserve"> (4) Global</t>
  </si>
  <si>
    <t>(3) = Dividendes nets versés par les sociétés cotées - source Année boursière 1964, 1965, 1966, 1967, 1968, 1999</t>
  </si>
  <si>
    <t>(4) = Dividendes globaux (avoir fiscal compris) versés par les sociétés cotées - source Année boursière 1964, 1965, 1966, 1967, 1968, 2000</t>
  </si>
  <si>
    <t>Série de T. Piketty (2001) - annexe G; base Nouba</t>
  </si>
  <si>
    <t>Comptes et Indicateurs économiques, "Rapport sur les comptes de la Nation 1997" INSEE Résultats, Economie Générale, n° 607-608-609, juin 1998, p 143 pour les SQS et TEE pour le reste</t>
  </si>
  <si>
    <t xml:space="preserve">Tableau B-1: Dividendes estimés des sociétés cotées </t>
  </si>
  <si>
    <t>(1): Dividendes versés par les sociétés françaises cotées à la cote officielle - l'auteur pour 1900, 1905, 1910 et 1913 - données ESF pour 1920-38</t>
  </si>
  <si>
    <t>(3) : Catégorie autre valeur mobilières (part et tantièmes) qui figuraient dans le détail du rendement de l'IRVM, selon Dugé de Bernonville et M. Saint-Marc</t>
  </si>
  <si>
    <t>(4) : (2)+(3)</t>
  </si>
  <si>
    <t>(5): Capital dans la valeur ajoutée; série T. Piketty (2001) - Annexe G</t>
  </si>
  <si>
    <t>(6): (1)/(2)*100</t>
  </si>
  <si>
    <t>(7): (1)/(4)*100</t>
  </si>
  <si>
    <t>(8): (1)/(5)*100</t>
  </si>
  <si>
    <r>
      <t>Source</t>
    </r>
    <r>
      <rPr>
        <sz val="10"/>
        <rFont val="Arial"/>
        <family val="0"/>
      </rPr>
      <t>: Annuaire boursier 1964,1965,1966, 1967, 1968, 1993 (disquette annexe), 1997, 1999</t>
    </r>
  </si>
  <si>
    <t>(2) = Dividendes versés par les entreprises au sens de la CN</t>
  </si>
  <si>
    <t>(2) : Dividendes totales estimées à partir des données de l'IRVM, par M. Saint-Marc (1974) complétées par Dugé de Bernonville et Malissen pour 1920 et 1932-1938</t>
  </si>
  <si>
    <t xml:space="preserve">(5) </t>
  </si>
  <si>
    <t>div reçu ménages</t>
  </si>
  <si>
    <t>% div tot</t>
  </si>
  <si>
    <t>(9)</t>
  </si>
  <si>
    <t>% div ménage</t>
  </si>
  <si>
    <t>(5): Evaluation des dividendes reçus par les ménages; selon Dugé de Bernonville (1931, p 917), on peut évaluer la part des dividendes reçus par les entreprises à 7 % du total - on a donc soustrait ce montant aux dividendes évalués par l'IRVM de la série de M. Saint-Marc.</t>
  </si>
  <si>
    <t>DIV/CAPI</t>
  </si>
  <si>
    <t>Div Dugé</t>
  </si>
  <si>
    <t>div CO (ESF)</t>
  </si>
  <si>
    <t>(2): Rendement estimé des actions, (4)=(1)/"capitalisation boursière"*100</t>
  </si>
  <si>
    <t>Ce n'est que dans ses articles de 1937 et 1939 qu'il cite la source fiscale permettant la distinction entre dividendes et intérêts</t>
  </si>
  <si>
    <t>Div Saint-Marc</t>
  </si>
  <si>
    <t>(4): Revenu taxé de l'IRVM des actions françaises, Michèle Saint-Marc (1974)</t>
  </si>
  <si>
    <t>(5): Bénéfices distribués des sociétés françaises d'après l'évaluation de Malissen (1953)</t>
  </si>
  <si>
    <t>Part div coté</t>
  </si>
  <si>
    <t>actions des stés fr</t>
  </si>
  <si>
    <t>obligations et emprunts, lots et primes</t>
  </si>
  <si>
    <t>note: Taxe sur le revenu des valeurs mobilières établie par la loi du 29 juin 1872 et fixée alors à 3 %, élevée à 4 % par la loi de finance du 26 décembre 1890</t>
  </si>
  <si>
    <t>droits perçus</t>
  </si>
  <si>
    <t>avant cette date, les données intérêts et dividendes sont agrégées; poste 72: intérêts dividendes et fermages</t>
  </si>
  <si>
    <t>Tableau B-2 : Saisie de dividendes Bourses de Paris</t>
  </si>
  <si>
    <r>
      <t>Cote Officielle des Agents de Change</t>
    </r>
    <r>
      <rPr>
        <sz val="10"/>
        <rFont val="Arial"/>
        <family val="2"/>
      </rPr>
      <t xml:space="preserve"> et </t>
    </r>
    <r>
      <rPr>
        <i/>
        <sz val="10"/>
        <rFont val="Arial"/>
        <family val="2"/>
      </rPr>
      <t>Cote du syndicat des banquiers en valeurs</t>
    </r>
    <r>
      <rPr>
        <sz val="10"/>
        <rFont val="Arial"/>
        <family val="2"/>
      </rPr>
      <t>, à la fin décembre</t>
    </r>
  </si>
  <si>
    <t>Rapport sur les comptes de la Nation 1966, base 62</t>
  </si>
  <si>
    <t>PIB</t>
  </si>
  <si>
    <t>CB/div</t>
  </si>
  <si>
    <t>log Div/PIB</t>
  </si>
  <si>
    <t>log CB/div</t>
  </si>
  <si>
    <t>CB/PIB</t>
  </si>
  <si>
    <t>logCB/PIB</t>
  </si>
  <si>
    <t>DIV cotés</t>
  </si>
  <si>
    <t>actions et parts</t>
  </si>
  <si>
    <t>DIV PIB</t>
  </si>
  <si>
    <t xml:space="preserve">Les doubles cotations que nous pouvons constater à la coulisse pour les années 20-38 concernent </t>
  </si>
  <si>
    <t>presqu'uniquement les valeurs cotées à Lille pour lesquelles nous n'avons pas les dividendes.</t>
  </si>
  <si>
    <t xml:space="preserve">les sources officielles pour les dividendes sont incomplètes; l'année boursière publie la masse de dividende pour </t>
  </si>
  <si>
    <t>seulement 443 émetteurs en 1990 (dividendes France issues de l'année boursière)</t>
  </si>
  <si>
    <t>DIV estimés</t>
  </si>
  <si>
    <t>DIV</t>
  </si>
  <si>
    <t>(10)</t>
  </si>
  <si>
    <t>(11)</t>
  </si>
  <si>
    <t>(12)</t>
  </si>
  <si>
    <t>(13)</t>
  </si>
  <si>
    <t>CO</t>
  </si>
  <si>
    <t xml:space="preserve">DIV </t>
  </si>
  <si>
    <t>Paris</t>
  </si>
  <si>
    <t>estimés</t>
  </si>
  <si>
    <t>IRVM</t>
  </si>
  <si>
    <t xml:space="preserve"> totaux</t>
  </si>
  <si>
    <t xml:space="preserve">div % </t>
  </si>
  <si>
    <t>div tt %</t>
  </si>
  <si>
    <t xml:space="preserve">div est % </t>
  </si>
  <si>
    <t>div totaux</t>
  </si>
  <si>
    <t>div saisis/</t>
  </si>
  <si>
    <t>CB/DIV</t>
  </si>
  <si>
    <t>div estim</t>
  </si>
  <si>
    <r>
      <t>Sources</t>
    </r>
    <r>
      <rPr>
        <sz val="11"/>
        <rFont val="Arial"/>
        <family val="2"/>
      </rPr>
      <t xml:space="preserve"> :</t>
    </r>
  </si>
  <si>
    <t>DIV SBF</t>
  </si>
  <si>
    <t>globaux</t>
  </si>
  <si>
    <t>DIV CN</t>
  </si>
  <si>
    <t>entreprises</t>
  </si>
  <si>
    <r>
      <t>Sources</t>
    </r>
    <r>
      <rPr>
        <sz val="10"/>
        <rFont val="Arial"/>
        <family val="0"/>
      </rPr>
      <t xml:space="preserve"> :</t>
    </r>
  </si>
  <si>
    <t>Tableau B-3: Données fiscales - IRVM et Timbre</t>
  </si>
  <si>
    <t>(6) : Dividendes totales estimées à partir des données de l'IRVM, par M. Saint-Marc (1974) complétées par Dugé de Bernonville et Malissen pour 1920 et 1932-1938</t>
  </si>
  <si>
    <t>sociétés fr</t>
  </si>
  <si>
    <t xml:space="preserve">parts </t>
  </si>
  <si>
    <t>commandites</t>
  </si>
  <si>
    <t xml:space="preserve">actions  </t>
  </si>
  <si>
    <t xml:space="preserve"> et parts</t>
  </si>
  <si>
    <t>emprunts</t>
  </si>
  <si>
    <t>revenus de</t>
  </si>
  <si>
    <t>collectivités</t>
  </si>
  <si>
    <t>actions</t>
  </si>
  <si>
    <t>Saint-Marc</t>
  </si>
  <si>
    <t>parts</t>
  </si>
  <si>
    <t>tantièmes</t>
  </si>
  <si>
    <t xml:space="preserve">dividendes  </t>
  </si>
  <si>
    <t>et parts</t>
  </si>
  <si>
    <t xml:space="preserve">Timbre   </t>
  </si>
  <si>
    <t xml:space="preserve">Pour les données de l'IRVM: Annuaire statistique de la France, 1932, vol 48 (p144*, résumé rétropspectif, tableau XI) d'après </t>
  </si>
  <si>
    <t>Comptes définitifs des recettes et bulletin de statistique et de législation comparée.</t>
  </si>
  <si>
    <t>Pour les données du Timbre : tableau XVI, p 134* et 135* "divers produits du Timbre et valeurs sur lesquelles les droits sont assis</t>
  </si>
  <si>
    <t>(1): Revenus taxés par l'IRVM dans la catégorie actions françaises</t>
  </si>
  <si>
    <t>(2): Revenus taxés par l'IRVM dans la catégorie obligations françaises</t>
  </si>
  <si>
    <t>(3): Revenus taxés par l'IRVM dans la catégorie parts et commandites</t>
  </si>
  <si>
    <t>(4): (1)+(3)</t>
  </si>
  <si>
    <t>(5): Revenus taxés par l'IRVM dans la catégorie revenu de certaines collectivités</t>
  </si>
  <si>
    <t>(7): Revenus des parts et tantièmes selon M. Saint-Marc (1974)</t>
  </si>
  <si>
    <t>(8): (6) + (7)</t>
  </si>
  <si>
    <t>(9): Revenu taxés par le timbre</t>
  </si>
  <si>
    <t>(10): droits perçus par le timbre</t>
  </si>
  <si>
    <r>
      <t>Sources</t>
    </r>
    <r>
      <rPr>
        <sz val="10"/>
        <rFont val="Arial"/>
        <family val="0"/>
      </rPr>
      <t xml:space="preserve"> : </t>
    </r>
  </si>
  <si>
    <t xml:space="preserve">à 5 % par la loi du 30 décembre 1916; à 10 % par la loi du 25 juin 1920. Non compris les revenus des fonds d'Etats étrangers et des valeurs mobilières </t>
  </si>
  <si>
    <t>non abonnées (1,015 millions en 1915) soumis à l'impôt sur le revenu par la loi du 29 mars 1914. pour 1921 les actions comprennent les parts de fondateur.</t>
  </si>
  <si>
    <t>Tableau B-4 : Ratios de dividendes et l'effet champ</t>
  </si>
  <si>
    <t>(1): Dividendes des sociétés cotées estimés par le rendement (série (3) du tableau B-1)</t>
  </si>
  <si>
    <t>(2): ratio dividendes sur PIB</t>
  </si>
  <si>
    <t>(3): price-dividend ratio, rapport de la capitalisation boursière aux dividendes</t>
  </si>
  <si>
    <t>(4): log (2)</t>
  </si>
  <si>
    <t>(5): log (3)</t>
  </si>
  <si>
    <t>(6): ratio de la capitalisation au PIB</t>
  </si>
  <si>
    <t>(7): log (6)</t>
  </si>
  <si>
    <t>part champ</t>
  </si>
  <si>
    <t>(8): Part de l'effet champ, (4)/((4)-(6)</t>
  </si>
  <si>
    <t>de versement (t+1) mais de l'exercice (t). L'information dans le document d'origine figurant en (t+1) - millions de francs</t>
  </si>
  <si>
    <t>(7): Part des dividendes totales distribuées par des sociétés cotées (6)=(2)/(5)*100</t>
  </si>
  <si>
    <t xml:space="preserve">(3): Estimation par Dugé de Bernonville des dividendes versés par les sociétés françaises (cf. Dugé de Bernonville </t>
  </si>
  <si>
    <t xml:space="preserve">(1931, p.954; 1935, p.606; 1937, pp.547 et 549; 1939, pp.983, 988 et 990) - série issue de T. Piketty (1999), </t>
  </si>
  <si>
    <t>Tableau 13, Annexe G, p 715</t>
  </si>
  <si>
    <t xml:space="preserve">Précisément, Dugé de Bernonville possède (il n'indique pas la source) un chiffre pour 1913 de 1400 millions de Francs </t>
  </si>
  <si>
    <t xml:space="preserve">de dividendes, et il écrit dans son article de 1931 (pp 953-954) "il est possible de l'estimer [le montant des dividendes] </t>
  </si>
  <si>
    <t xml:space="preserve">général des valeurs" </t>
  </si>
  <si>
    <t xml:space="preserve">approximativement en tenant compte des statistiques publiées avant la guerre, des émissions annuelles et du mouvement </t>
  </si>
  <si>
    <t>(6): Estimation des dividendes reçus par les ménages. Dugé de Bernonville estime à 7 % la part du total versé entre entreprises</t>
  </si>
  <si>
    <t>donc (6) = 0,93*(4)</t>
  </si>
  <si>
    <t>Tableau B-6 : Masse des dividendes selon SBF-Euronext (1963-1999)</t>
  </si>
  <si>
    <t xml:space="preserve">Les dividendes nets sont ceux effectivement versés par les entreprises, les dividendes globaux sont calculés en les </t>
  </si>
  <si>
    <t xml:space="preserve">augmentant de l'avoir fiscal - en millions de Francs </t>
  </si>
  <si>
    <t>Tableau B-7 : Nombre de sociétés ayant versé des dividendes</t>
  </si>
  <si>
    <t>Tableau B-8 : Paiement du dividende en titre selon SBF</t>
  </si>
  <si>
    <t>Tableau B-9 : Dividendes selon base AFFI</t>
  </si>
  <si>
    <t>Div AFFI</t>
  </si>
  <si>
    <t>Div France</t>
  </si>
  <si>
    <t>Tableau B-10 : Données de la comptabilité nationale concernant les dividendes</t>
  </si>
  <si>
    <r>
      <t>Sources</t>
    </r>
    <r>
      <rPr>
        <sz val="10"/>
        <rFont val="Arial"/>
        <family val="0"/>
      </rPr>
      <t xml:space="preserve"> : Comptes et Indicateurs économiques, "Rapport sur les comptes de la Nation 1997" INSEE Résultats, Economie Générale, </t>
    </r>
  </si>
  <si>
    <t>n° 607-608-609, juin 1998, p 143 pour les SQS et TEE pour le reste</t>
  </si>
  <si>
    <t xml:space="preserve">Comptes et Indicateurs économiques, "Rapport sur les comptes de la Nation 1989" INSEE Résultats, Economie Générale, </t>
  </si>
  <si>
    <t>n° 64-65-66, juin 1990, comptes de secteurs</t>
  </si>
  <si>
    <t xml:space="preserve">Pour les années 1970 à 1981, les données sont issues de la base 71, à l'exception des dividendes versés par les SQS, dont </t>
  </si>
  <si>
    <t>le montant est précisé dans les Comptes nationaux récents</t>
  </si>
  <si>
    <t xml:space="preserve">Pour les années 1965 à 1969, les données sont issues du Rapport sur les Comptes de la Nation 1969, Collections INSEE C , comptes et </t>
  </si>
  <si>
    <t xml:space="preserve">planification "les comptes et les agrégats", secteurs base 62: dans cette base, les entreprises d'assurance sont comptabilisées avec </t>
  </si>
  <si>
    <t>les institutions financières- en millions de francs</t>
  </si>
  <si>
    <t>Assurances</t>
  </si>
  <si>
    <t>Finances</t>
  </si>
  <si>
    <t xml:space="preserve">TOTAL </t>
  </si>
  <si>
    <t>TOTAL €</t>
  </si>
  <si>
    <t>TOTAL FF</t>
  </si>
  <si>
    <t>Emplois - dividendes versés</t>
  </si>
  <si>
    <t>Ressources-dividendes reçus</t>
  </si>
  <si>
    <t>(4): total des entreprises françaises, dans les différentes bases, avec rétropolation</t>
  </si>
  <si>
    <t>(5): total en euros de la base 95, d'après l'INSEE (Guy Viollin)</t>
  </si>
  <si>
    <t>(6): total en francs de la base 95, avec rétropolation pour 1965-1977</t>
  </si>
  <si>
    <t xml:space="preserve">Annexe B : Dividendes associés aux capitalisations boursières </t>
  </si>
  <si>
    <t>Tableau B-5 : Dividendes de l'entre-deux-guerre de la Cote Officielle</t>
  </si>
  <si>
    <r>
      <t>(1)</t>
    </r>
    <r>
      <rPr>
        <sz val="10"/>
        <rFont val="Arial"/>
        <family val="0"/>
      </rPr>
      <t xml:space="preserve"> : Dividendes globaux (avoir fiscal compris) versés par les sociétés cotées - source Année boursière 1964, 1965, 1966, 1967, 1968, 2000</t>
    </r>
  </si>
  <si>
    <r>
      <t>(2)</t>
    </r>
    <r>
      <rPr>
        <sz val="10"/>
        <rFont val="Arial"/>
        <family val="0"/>
      </rPr>
      <t xml:space="preserve"> : Dividendes estimés selon la méthode précisée au tableau précédent, jusqu'en 1962, puis nous reprenons la série (1)</t>
    </r>
  </si>
  <si>
    <r>
      <t>(3)</t>
    </r>
    <r>
      <rPr>
        <sz val="10"/>
        <rFont val="Arial"/>
        <family val="0"/>
      </rPr>
      <t xml:space="preserve"> : Dividendes versés par les entreprises françaises selon la Comptabilité nationale, avoir fiscal compris. </t>
    </r>
  </si>
  <si>
    <r>
      <t>(4)</t>
    </r>
    <r>
      <rPr>
        <sz val="10"/>
        <rFont val="Arial"/>
        <family val="0"/>
      </rPr>
      <t xml:space="preserve"> : (1)/(3)*100, part des dividendes des sociéts cotées sur les dividendes de l'ensemble des entreprises</t>
    </r>
  </si>
  <si>
    <r>
      <t>(5)</t>
    </r>
    <r>
      <rPr>
        <sz val="10"/>
        <rFont val="Arial"/>
        <family val="0"/>
      </rPr>
      <t xml:space="preserve"> : part des dividendes des sociétés cotées sur le PIB</t>
    </r>
  </si>
  <si>
    <r>
      <t>(6)</t>
    </r>
    <r>
      <rPr>
        <sz val="10"/>
        <rFont val="Arial"/>
        <family val="0"/>
      </rPr>
      <t xml:space="preserve"> : part des dividendes de la CN sur le PIB</t>
    </r>
  </si>
  <si>
    <r>
      <t>(7)</t>
    </r>
    <r>
      <rPr>
        <sz val="10"/>
        <rFont val="Arial"/>
        <family val="0"/>
      </rPr>
      <t xml:space="preserve"> : part des dividendes estimés sur le PIB</t>
    </r>
  </si>
  <si>
    <r>
      <t>(8)</t>
    </r>
    <r>
      <rPr>
        <sz val="10"/>
        <rFont val="Arial"/>
        <family val="0"/>
      </rPr>
      <t xml:space="preserve"> : (2)/(3)*100, part des dividendes estimés sur les dividendes totaux</t>
    </r>
  </si>
  <si>
    <t>(1) : Dividendes saisis de la cote officielle de la bourse de Paris; l'auteur pour 1900-1913, données ESF pour 1920-1938 (PC Hautcoeur - M. Petit)</t>
  </si>
  <si>
    <t>(3) : Dividendes estimés à partir de la série des rendements des valeurs variables de l'INSEE et de la série de capitalisation boursière du tableau A-1</t>
  </si>
  <si>
    <t>(4) : Dividendes issus de l'IRVM d'après M. Saint-Marc; somme de la catégorie action valeur française et des autres valeurs mobilières</t>
  </si>
  <si>
    <t>(5) : Dividendes issus de l'IRVM d'après les Annuaires Statistiques jusqu'en 1923, puis complété par la série (4)</t>
  </si>
  <si>
    <t>(6) : (2)/(4)*100; pourcentage des dividendes saisis à Paris sur le total évalué par l'IRVM</t>
  </si>
  <si>
    <t>(7) : (2)/(5)*100; pourcentage des dividendes saisis à Paris sur le total évalué par l'IRVM</t>
  </si>
  <si>
    <t>(8) : (2)/10/PIB, part des dividendes saisis dans le PIB - la série de PIB est celle de la série (6) du tableau A-1</t>
  </si>
  <si>
    <t>(9) : (5)/10/PIB, part des dividendes totales évalués par l'IRVM dans le PIB</t>
  </si>
  <si>
    <t>(10) : (3)/10/PIB, part des dividendes estimés dans le PIB</t>
  </si>
  <si>
    <t>(11) : (3)/(5)*100, part des dividendes estimés sur les dividendes totaux évalués par l'IRVM</t>
  </si>
  <si>
    <t>(12) : (3)/(2)*100, Rapport entre les dividendes estimés et les dividendes saisis</t>
  </si>
  <si>
    <t>(13) : CB/(3), price-dividend ratio estimé (rapport de la capitalisation boursière du tableau A-1, série (3), aux dividendes estimés</t>
  </si>
  <si>
    <t>(2) : Dividendes saisis de la bourse de Paris (Cote officielle et coulisse); saisie et calculs de l'auteur</t>
  </si>
  <si>
    <t>(1): Montant des dividendes versés par les sociétés et quasi-sociétés</t>
  </si>
  <si>
    <t>(2): Montant des dividendes versés par les sociétés financières</t>
  </si>
  <si>
    <t>(3): Montant des dividendes versés par les sociétés d'assurance</t>
  </si>
  <si>
    <t>(7): Montant des dividendes reçus par les sociétés et quasi-sociétés</t>
  </si>
  <si>
    <t>(8): Montant des dividendes reçus par les sociétés financières</t>
  </si>
  <si>
    <t>(9): Montant des dividendes reçus par les sociétés d'assurance</t>
  </si>
  <si>
    <t>Base 95</t>
  </si>
  <si>
    <t>D421 : dividendes</t>
  </si>
  <si>
    <t>D422 : prélèvements sur les revenus des Qstés</t>
  </si>
  <si>
    <t>D423 : autres revenus distribués</t>
  </si>
  <si>
    <t xml:space="preserve">CSIE </t>
  </si>
  <si>
    <t>Comptes des secteurs institutionnels (emplois)</t>
  </si>
  <si>
    <t>Rev,Distrib,Sociétés NOD42.VL00M1</t>
  </si>
  <si>
    <t>24 lignes 15 colonnes</t>
  </si>
  <si>
    <t>SDS11</t>
  </si>
  <si>
    <t>SDS12</t>
  </si>
  <si>
    <t>total</t>
  </si>
  <si>
    <t>SDS12A</t>
  </si>
  <si>
    <t>SDS124</t>
  </si>
  <si>
    <t>SDS125</t>
  </si>
  <si>
    <t>SDS1</t>
  </si>
  <si>
    <t>unités</t>
  </si>
  <si>
    <t>millions</t>
  </si>
  <si>
    <t>d'euros</t>
  </si>
  <si>
    <t>Sources : INSEE, 08/01/2002, source directe</t>
  </si>
  <si>
    <t>Base 62</t>
  </si>
  <si>
    <t>Données OCDE</t>
  </si>
  <si>
    <t>Base 80</t>
  </si>
  <si>
    <t>Tableau B-11 : Dividendes par source (base 95, 80, 71, 62, OCDE)</t>
  </si>
  <si>
    <t>Base 71</t>
  </si>
  <si>
    <t>parmis les ménages, il y a les entreprises individuelles</t>
  </si>
  <si>
    <t>Sources : Comptes et indicateurs économiques, "Rapport sur les comptes de la Nation 1999" INSEE Résultat, Economie Générale n° 715-716, juillet 2000 (comptes de secteurs)</t>
  </si>
  <si>
    <t>Dividendes cotés CO</t>
  </si>
  <si>
    <t>Dividendes CO et CV</t>
  </si>
  <si>
    <t>Parts, tantièmes</t>
  </si>
  <si>
    <t>Total dividendes</t>
  </si>
  <si>
    <t>Dividendes versés</t>
  </si>
  <si>
    <t>% ménages</t>
  </si>
  <si>
    <t>% entreprises</t>
  </si>
  <si>
    <t xml:space="preserve"> (5) Global</t>
  </si>
  <si>
    <t>(6) Global</t>
  </si>
  <si>
    <t>(5) =  (4)/(1)</t>
  </si>
  <si>
    <t>(6) = (4)/(2); précisons que la comptabilité nationale compte les dividendes en global, avoir fiscal inclus</t>
  </si>
  <si>
    <t>Tableau B-12 : Masse des dividendes selon SBF</t>
  </si>
  <si>
    <r>
      <t xml:space="preserve">Les données ESF sont </t>
    </r>
    <r>
      <rPr>
        <b/>
        <sz val="11"/>
        <rFont val="Arial"/>
        <family val="2"/>
      </rPr>
      <t>provisoires</t>
    </r>
    <r>
      <rPr>
        <sz val="11"/>
        <rFont val="Arial"/>
        <family val="2"/>
      </rPr>
      <t xml:space="preserve"> - version 1 (2001) - tous droits réservés</t>
    </r>
  </si>
  <si>
    <r>
      <t>(1): Muriel Petit - PC Hautcoeur, données ESF</t>
    </r>
    <r>
      <rPr>
        <b/>
        <sz val="10"/>
        <rFont val="Arial"/>
        <family val="2"/>
      </rPr>
      <t xml:space="preserve"> provisoires</t>
    </r>
    <r>
      <rPr>
        <sz val="10"/>
        <rFont val="Arial"/>
        <family val="0"/>
      </rPr>
      <t xml:space="preserve"> - document de travail "Inventaire des titres cotés à Paris </t>
    </r>
  </si>
  <si>
    <t>pendant l'entre-deux-guerres - version 1 (2001). L'année (t) correspondant aux dividendes du fichier ne correspond pas à l'année</t>
  </si>
  <si>
    <t>Dans cette version provisoire des données ESF, tous les contrôles d'usage n'ont pas été faits.</t>
  </si>
  <si>
    <r>
      <t xml:space="preserve">Données ESF (M. Petit et P-C Hautcoeur) </t>
    </r>
    <r>
      <rPr>
        <b/>
        <sz val="10"/>
        <rFont val="Arial"/>
        <family val="2"/>
      </rPr>
      <t>provisoires</t>
    </r>
    <r>
      <rPr>
        <sz val="10"/>
        <rFont val="Arial"/>
        <family val="0"/>
      </rPr>
      <t xml:space="preserve"> pour la cote officielle des années 1920, 1929 </t>
    </r>
  </si>
  <si>
    <t>et 1938 - version 1 (2001). Saisie et calculs de l'auteur pour le reste</t>
  </si>
</sst>
</file>

<file path=xl/styles.xml><?xml version="1.0" encoding="utf-8"?>
<styleSheet xmlns="http://schemas.openxmlformats.org/spreadsheetml/2006/main">
  <numFmts count="27">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_-* #,##0.0\ _F_-;\-* #,##0.0\ _F_-;_-* &quot;-&quot;??\ _F_-;_-@_-"/>
    <numFmt numFmtId="165" formatCode="_-* #,##0\ _F_-;\-* #,##0\ _F_-;_-* &quot;-&quot;??\ _F_-;_-@_-"/>
    <numFmt numFmtId="166" formatCode="0.0000000"/>
    <numFmt numFmtId="167" formatCode="0.000000"/>
    <numFmt numFmtId="168" formatCode="0.00000"/>
    <numFmt numFmtId="169" formatCode="0.0000"/>
    <numFmt numFmtId="170" formatCode="0.000"/>
    <numFmt numFmtId="171" formatCode="General_)"/>
    <numFmt numFmtId="172" formatCode="0.0"/>
    <numFmt numFmtId="173" formatCode="_-* #,##0.0\ _F_-;\-* #,##0.0\ _F_-;_-* &quot;-&quot;?\ _F_-;_-@_-"/>
    <numFmt numFmtId="174" formatCode="_(* #,##0_);_(* \(#,##0\);_(* &quot;-&quot;??_);_(@_)"/>
    <numFmt numFmtId="175" formatCode="_-* #,##0.000\ _F_-;\-* #,##0.000\ _F_-;_-* &quot;-&quot;??\ _F_-;_-@_-"/>
    <numFmt numFmtId="176" formatCode="_-* #,##0.000\ _F_-;\-* #,##0.000\ _F_-;_-* &quot;-&quot;???\ _F_-;_-@_-"/>
    <numFmt numFmtId="177" formatCode="_-* #,##0.0000\ _F_-;\-* #,##0.0000\ _F_-;_-* &quot;-&quot;??\ _F_-;_-@_-"/>
    <numFmt numFmtId="178" formatCode="yyyy"/>
    <numFmt numFmtId="179" formatCode="0.00000000"/>
    <numFmt numFmtId="180" formatCode="_-* #,##0.00000\ _F_-;\-* #,##0.00000\ _F_-;_-* &quot;-&quot;??\ _F_-;_-@_-"/>
    <numFmt numFmtId="181" formatCode="_-* #,##0.000000\ _F_-;\-* #,##0.000000\ _F_-;_-* &quot;-&quot;??\ _F_-;_-@_-"/>
    <numFmt numFmtId="182" formatCode="_-* #,##0.000000\ _F_-;\-* #,##0.000000\ _F_-;_-* &quot;-&quot;??????\ _F_-;_-@_-"/>
  </numFmts>
  <fonts count="14">
    <font>
      <sz val="10"/>
      <name val="Arial"/>
      <family val="0"/>
    </font>
    <font>
      <b/>
      <sz val="10"/>
      <name val="Arial"/>
      <family val="2"/>
    </font>
    <font>
      <u val="single"/>
      <sz val="10"/>
      <name val="Arial"/>
      <family val="2"/>
    </font>
    <font>
      <sz val="10"/>
      <name val="Courier"/>
      <family val="0"/>
    </font>
    <font>
      <sz val="10"/>
      <color indexed="8"/>
      <name val="Arial"/>
      <family val="2"/>
    </font>
    <font>
      <b/>
      <sz val="12"/>
      <name val="Arial"/>
      <family val="0"/>
    </font>
    <font>
      <i/>
      <sz val="10"/>
      <name val="Arial"/>
      <family val="2"/>
    </font>
    <font>
      <sz val="11"/>
      <name val="Arial"/>
      <family val="2"/>
    </font>
    <font>
      <sz val="10"/>
      <color indexed="10"/>
      <name val="Arial"/>
      <family val="2"/>
    </font>
    <font>
      <b/>
      <sz val="12"/>
      <name val="Times New Roman"/>
      <family val="1"/>
    </font>
    <font>
      <u val="singleAccounting"/>
      <sz val="11"/>
      <name val="Arial"/>
      <family val="2"/>
    </font>
    <font>
      <u val="singleAccounting"/>
      <sz val="10"/>
      <name val="Arial"/>
      <family val="2"/>
    </font>
    <font>
      <sz val="14"/>
      <name val="Times New Roman"/>
      <family val="1"/>
    </font>
    <font>
      <b/>
      <sz val="11"/>
      <name val="Arial"/>
      <family val="2"/>
    </font>
  </fonts>
  <fills count="2">
    <fill>
      <patternFill/>
    </fill>
    <fill>
      <patternFill patternType="gray125"/>
    </fill>
  </fills>
  <borders count="16">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0" fillId="0" borderId="0">
      <alignment/>
      <protection/>
    </xf>
    <xf numFmtId="9" fontId="0" fillId="0" borderId="0" applyFont="0" applyFill="0" applyBorder="0" applyAlignment="0" applyProtection="0"/>
  </cellStyleXfs>
  <cellXfs count="257">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2" xfId="0" applyBorder="1" applyAlignment="1">
      <alignment/>
    </xf>
    <xf numFmtId="165" fontId="0" fillId="0" borderId="0" xfId="15" applyNumberFormat="1" applyBorder="1" applyAlignment="1">
      <alignment/>
    </xf>
    <xf numFmtId="0" fontId="0" fillId="0" borderId="3" xfId="0" applyBorder="1" applyAlignment="1">
      <alignment/>
    </xf>
    <xf numFmtId="165" fontId="0" fillId="0" borderId="4" xfId="15" applyNumberFormat="1" applyBorder="1" applyAlignment="1">
      <alignment/>
    </xf>
    <xf numFmtId="0" fontId="0" fillId="0" borderId="5" xfId="0" applyBorder="1" applyAlignment="1">
      <alignment/>
    </xf>
    <xf numFmtId="0" fontId="0" fillId="0" borderId="6" xfId="0" applyBorder="1" applyAlignment="1">
      <alignment/>
    </xf>
    <xf numFmtId="165" fontId="0" fillId="0" borderId="7" xfId="15" applyNumberFormat="1" applyBorder="1" applyAlignment="1">
      <alignment/>
    </xf>
    <xf numFmtId="0" fontId="0" fillId="0" borderId="8" xfId="0" applyBorder="1" applyAlignment="1">
      <alignment/>
    </xf>
    <xf numFmtId="0" fontId="0" fillId="0" borderId="7" xfId="0" applyBorder="1" applyAlignment="1">
      <alignment/>
    </xf>
    <xf numFmtId="0" fontId="2" fillId="0" borderId="2" xfId="0" applyFont="1" applyBorder="1" applyAlignment="1">
      <alignment/>
    </xf>
    <xf numFmtId="0" fontId="0" fillId="0" borderId="9" xfId="0" applyBorder="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3" fontId="0" fillId="0" borderId="7" xfId="0" applyNumberFormat="1" applyBorder="1" applyAlignment="1">
      <alignment/>
    </xf>
    <xf numFmtId="0" fontId="0" fillId="0" borderId="8" xfId="0" applyBorder="1" applyAlignment="1">
      <alignment horizontal="center"/>
    </xf>
    <xf numFmtId="0" fontId="0" fillId="0" borderId="14" xfId="0" applyBorder="1" applyAlignment="1">
      <alignment horizontal="center"/>
    </xf>
    <xf numFmtId="0" fontId="0" fillId="0" borderId="6" xfId="0" applyBorder="1" applyAlignment="1">
      <alignment horizontal="center"/>
    </xf>
    <xf numFmtId="3" fontId="0" fillId="0" borderId="3" xfId="0" applyNumberFormat="1" applyBorder="1" applyAlignment="1">
      <alignment/>
    </xf>
    <xf numFmtId="0" fontId="0" fillId="0" borderId="15" xfId="0" applyBorder="1" applyAlignment="1">
      <alignment/>
    </xf>
    <xf numFmtId="165" fontId="0" fillId="0" borderId="3" xfId="15" applyNumberFormat="1" applyBorder="1" applyAlignment="1">
      <alignment/>
    </xf>
    <xf numFmtId="165" fontId="0" fillId="0" borderId="12" xfId="15" applyNumberFormat="1" applyBorder="1" applyAlignment="1">
      <alignment/>
    </xf>
    <xf numFmtId="165" fontId="0" fillId="0" borderId="5" xfId="15" applyNumberFormat="1" applyBorder="1" applyAlignment="1">
      <alignment/>
    </xf>
    <xf numFmtId="172" fontId="0" fillId="0" borderId="0" xfId="19" applyNumberFormat="1" applyFont="1" applyAlignment="1" applyProtection="1">
      <alignment horizontal="center" vertical="justify"/>
      <protection locked="0"/>
    </xf>
    <xf numFmtId="165" fontId="0" fillId="0" borderId="0" xfId="0" applyNumberFormat="1" applyAlignment="1">
      <alignment/>
    </xf>
    <xf numFmtId="172" fontId="0" fillId="0" borderId="0" xfId="19" applyNumberFormat="1" applyFont="1" applyAlignment="1">
      <alignment horizontal="center" vertical="justify"/>
      <protection/>
    </xf>
    <xf numFmtId="172" fontId="0" fillId="0" borderId="0" xfId="0" applyNumberFormat="1" applyAlignment="1">
      <alignment/>
    </xf>
    <xf numFmtId="0" fontId="0" fillId="0" borderId="13" xfId="0" applyBorder="1" applyAlignment="1">
      <alignment horizontal="center"/>
    </xf>
    <xf numFmtId="165" fontId="0" fillId="0" borderId="7" xfId="0" applyNumberFormat="1" applyFont="1" applyBorder="1" applyAlignment="1">
      <alignment/>
    </xf>
    <xf numFmtId="165" fontId="0" fillId="0" borderId="14" xfId="15" applyNumberFormat="1" applyBorder="1" applyAlignment="1">
      <alignment/>
    </xf>
    <xf numFmtId="165" fontId="0" fillId="0" borderId="8" xfId="15" applyNumberFormat="1" applyBorder="1" applyAlignment="1">
      <alignment/>
    </xf>
    <xf numFmtId="165" fontId="1" fillId="0" borderId="8" xfId="15" applyNumberFormat="1" applyFont="1" applyBorder="1" applyAlignment="1">
      <alignment/>
    </xf>
    <xf numFmtId="165" fontId="0" fillId="0" borderId="13" xfId="15" applyNumberFormat="1" applyBorder="1" applyAlignment="1" quotePrefix="1">
      <alignment/>
    </xf>
    <xf numFmtId="3" fontId="0" fillId="0" borderId="5" xfId="0" applyNumberFormat="1" applyBorder="1" applyAlignment="1">
      <alignment/>
    </xf>
    <xf numFmtId="0" fontId="0" fillId="0" borderId="4" xfId="0" applyBorder="1" applyAlignment="1">
      <alignment/>
    </xf>
    <xf numFmtId="0" fontId="0" fillId="0" borderId="7" xfId="0" applyBorder="1" applyAlignment="1">
      <alignment horizontal="center"/>
    </xf>
    <xf numFmtId="0" fontId="0" fillId="0" borderId="12" xfId="0" applyBorder="1" applyAlignment="1">
      <alignment horizontal="center"/>
    </xf>
    <xf numFmtId="49" fontId="0" fillId="0" borderId="9" xfId="0" applyNumberFormat="1" applyFont="1" applyBorder="1" applyAlignment="1">
      <alignment horizontal="center" vertical="justify"/>
    </xf>
    <xf numFmtId="172" fontId="0" fillId="0" borderId="0" xfId="19" applyNumberFormat="1" applyFont="1" applyBorder="1" applyAlignment="1" applyProtection="1">
      <alignment horizontal="center" vertical="justify"/>
      <protection locked="0"/>
    </xf>
    <xf numFmtId="2" fontId="0" fillId="0" borderId="0" xfId="0" applyNumberFormat="1" applyBorder="1" applyAlignment="1">
      <alignment/>
    </xf>
    <xf numFmtId="171" fontId="0" fillId="0" borderId="4" xfId="19" applyNumberFormat="1" applyFont="1" applyBorder="1" applyAlignment="1" applyProtection="1">
      <alignment horizontal="center" vertical="justify"/>
      <protection locked="0"/>
    </xf>
    <xf numFmtId="0" fontId="4" fillId="0" borderId="13" xfId="19" applyFont="1" applyFill="1" applyBorder="1" applyAlignment="1">
      <alignment horizontal="center" vertical="justify"/>
      <protection/>
    </xf>
    <xf numFmtId="0" fontId="4" fillId="0" borderId="12" xfId="19" applyFont="1" applyFill="1" applyBorder="1" applyAlignment="1">
      <alignment horizontal="center" vertical="justify"/>
      <protection/>
    </xf>
    <xf numFmtId="0" fontId="4" fillId="0" borderId="7" xfId="19" applyFont="1" applyFill="1" applyBorder="1" applyAlignment="1">
      <alignment horizontal="center" vertical="justify"/>
      <protection/>
    </xf>
    <xf numFmtId="172" fontId="0" fillId="0" borderId="7" xfId="0" applyNumberFormat="1" applyBorder="1" applyAlignment="1">
      <alignment horizontal="center"/>
    </xf>
    <xf numFmtId="165" fontId="0" fillId="0" borderId="0" xfId="15" applyNumberFormat="1" applyAlignment="1">
      <alignment/>
    </xf>
    <xf numFmtId="0" fontId="6" fillId="0" borderId="0" xfId="0" applyFont="1" applyAlignment="1">
      <alignment/>
    </xf>
    <xf numFmtId="165" fontId="0" fillId="0" borderId="0" xfId="15" applyNumberFormat="1" applyFont="1" applyAlignment="1">
      <alignment/>
    </xf>
    <xf numFmtId="0" fontId="0" fillId="0" borderId="3"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43" fontId="0" fillId="0" borderId="7" xfId="0" applyNumberFormat="1" applyBorder="1" applyAlignment="1">
      <alignment/>
    </xf>
    <xf numFmtId="165" fontId="0" fillId="0" borderId="2" xfId="15" applyNumberFormat="1" applyFont="1" applyBorder="1" applyAlignment="1">
      <alignment horizontal="center" vertical="justify"/>
    </xf>
    <xf numFmtId="165" fontId="0" fillId="0" borderId="11" xfId="15" applyNumberFormat="1" applyFont="1" applyBorder="1" applyAlignment="1">
      <alignment horizontal="center" vertical="justify"/>
    </xf>
    <xf numFmtId="165" fontId="0" fillId="0" borderId="0" xfId="15" applyNumberFormat="1"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165" fontId="0" fillId="0" borderId="7" xfId="15" applyNumberFormat="1" applyBorder="1" applyAlignment="1">
      <alignment horizontal="center"/>
    </xf>
    <xf numFmtId="0" fontId="0" fillId="0" borderId="15" xfId="0" applyBorder="1" applyAlignment="1">
      <alignment horizontal="center"/>
    </xf>
    <xf numFmtId="0" fontId="0" fillId="0" borderId="0" xfId="0" applyAlignment="1">
      <alignment horizontal="center"/>
    </xf>
    <xf numFmtId="165" fontId="0" fillId="0" borderId="0" xfId="15" applyNumberFormat="1" applyAlignment="1">
      <alignment horizontal="center"/>
    </xf>
    <xf numFmtId="3" fontId="0" fillId="0" borderId="3" xfId="0" applyNumberFormat="1" applyBorder="1" applyAlignment="1">
      <alignment horizontal="center"/>
    </xf>
    <xf numFmtId="3" fontId="0" fillId="0" borderId="7" xfId="0" applyNumberFormat="1" applyBorder="1" applyAlignment="1">
      <alignment horizontal="center"/>
    </xf>
    <xf numFmtId="3" fontId="0" fillId="0" borderId="0" xfId="0" applyNumberFormat="1" applyBorder="1" applyAlignment="1">
      <alignment horizontal="center"/>
    </xf>
    <xf numFmtId="3" fontId="0" fillId="0" borderId="2" xfId="0" applyNumberFormat="1" applyBorder="1" applyAlignment="1">
      <alignment horizontal="center"/>
    </xf>
    <xf numFmtId="165" fontId="0" fillId="0" borderId="12" xfId="15" applyNumberFormat="1" applyBorder="1" applyAlignment="1">
      <alignment horizontal="center"/>
    </xf>
    <xf numFmtId="165" fontId="0" fillId="0" borderId="4" xfId="15" applyNumberFormat="1" applyBorder="1" applyAlignment="1">
      <alignment horizontal="center"/>
    </xf>
    <xf numFmtId="0" fontId="0" fillId="0" borderId="4" xfId="0" applyBorder="1" applyAlignment="1">
      <alignment horizontal="center"/>
    </xf>
    <xf numFmtId="165" fontId="0" fillId="0" borderId="0" xfId="0" applyNumberFormat="1" applyAlignment="1">
      <alignment horizontal="center"/>
    </xf>
    <xf numFmtId="0" fontId="0" fillId="0" borderId="0" xfId="0" applyAlignment="1">
      <alignment horizontal="left"/>
    </xf>
    <xf numFmtId="0" fontId="2" fillId="0" borderId="2" xfId="0" applyFont="1" applyBorder="1" applyAlignment="1">
      <alignment horizontal="left"/>
    </xf>
    <xf numFmtId="0" fontId="0" fillId="0" borderId="2" xfId="0" applyFont="1" applyBorder="1" applyAlignment="1">
      <alignment horizontal="left"/>
    </xf>
    <xf numFmtId="0" fontId="0" fillId="0" borderId="2" xfId="0" applyBorder="1" applyAlignment="1">
      <alignment horizontal="left"/>
    </xf>
    <xf numFmtId="175" fontId="0" fillId="0" borderId="0" xfId="15" applyNumberFormat="1" applyBorder="1" applyAlignment="1">
      <alignment/>
    </xf>
    <xf numFmtId="175" fontId="0" fillId="0" borderId="4" xfId="15" applyNumberFormat="1" applyBorder="1" applyAlignment="1">
      <alignment horizontal="center"/>
    </xf>
    <xf numFmtId="175" fontId="0" fillId="0" borderId="7" xfId="15" applyNumberFormat="1" applyBorder="1" applyAlignment="1">
      <alignment/>
    </xf>
    <xf numFmtId="175" fontId="0" fillId="0" borderId="12" xfId="15" applyNumberFormat="1" applyBorder="1" applyAlignment="1">
      <alignment horizontal="center"/>
    </xf>
    <xf numFmtId="49" fontId="0" fillId="0" borderId="13" xfId="0" applyNumberFormat="1" applyFont="1" applyBorder="1" applyAlignment="1">
      <alignment horizontal="center" vertical="justify"/>
    </xf>
    <xf numFmtId="171" fontId="0" fillId="0" borderId="12" xfId="19" applyNumberFormat="1" applyFont="1" applyBorder="1" applyAlignment="1" applyProtection="1">
      <alignment horizontal="center" vertical="justify"/>
      <protection locked="0"/>
    </xf>
    <xf numFmtId="43" fontId="0" fillId="0" borderId="0" xfId="15" applyNumberFormat="1" applyBorder="1" applyAlignment="1" quotePrefix="1">
      <alignment/>
    </xf>
    <xf numFmtId="43" fontId="0" fillId="0" borderId="4" xfId="15" applyNumberFormat="1" applyBorder="1" applyAlignment="1">
      <alignment/>
    </xf>
    <xf numFmtId="165" fontId="0" fillId="0" borderId="7" xfId="15" applyNumberFormat="1" applyFont="1" applyBorder="1" applyAlignment="1">
      <alignment horizontal="center" vertical="justify"/>
    </xf>
    <xf numFmtId="165" fontId="0" fillId="0" borderId="0" xfId="15" applyNumberFormat="1" applyFont="1" applyAlignment="1">
      <alignment horizontal="center"/>
    </xf>
    <xf numFmtId="43" fontId="0" fillId="0" borderId="7" xfId="15" applyNumberFormat="1" applyFont="1" applyBorder="1" applyAlignment="1" applyProtection="1">
      <alignment vertical="justify"/>
      <protection locked="0"/>
    </xf>
    <xf numFmtId="2" fontId="0" fillId="0" borderId="0" xfId="0" applyNumberFormat="1" applyBorder="1" applyAlignment="1">
      <alignment horizontal="center"/>
    </xf>
    <xf numFmtId="0" fontId="0" fillId="0" borderId="7" xfId="0" applyFill="1" applyBorder="1" applyAlignment="1">
      <alignment horizontal="center"/>
    </xf>
    <xf numFmtId="0" fontId="0" fillId="0" borderId="0" xfId="0" applyFill="1" applyBorder="1" applyAlignment="1">
      <alignment horizontal="center"/>
    </xf>
    <xf numFmtId="172" fontId="0" fillId="0" borderId="2" xfId="0" applyNumberFormat="1" applyBorder="1" applyAlignment="1">
      <alignment horizontal="center"/>
    </xf>
    <xf numFmtId="49" fontId="0" fillId="0" borderId="13" xfId="20" applyNumberFormat="1" applyFont="1" applyBorder="1" applyAlignment="1">
      <alignment horizontal="center" vertical="justify"/>
      <protection/>
    </xf>
    <xf numFmtId="49" fontId="0" fillId="0" borderId="9" xfId="20" applyNumberFormat="1" applyFont="1" applyBorder="1" applyAlignment="1">
      <alignment horizontal="center" vertical="justify"/>
      <protection/>
    </xf>
    <xf numFmtId="49" fontId="0" fillId="0" borderId="0" xfId="20" applyNumberFormat="1" applyFont="1" applyBorder="1" applyAlignment="1">
      <alignment horizontal="center" vertical="justify"/>
      <protection/>
    </xf>
    <xf numFmtId="172" fontId="0" fillId="0" borderId="9" xfId="19" applyNumberFormat="1" applyFont="1" applyBorder="1" applyAlignment="1" applyProtection="1">
      <alignment horizontal="center" vertical="justify"/>
      <protection locked="0"/>
    </xf>
    <xf numFmtId="175" fontId="0" fillId="0" borderId="9" xfId="15" applyNumberFormat="1" applyBorder="1" applyAlignment="1">
      <alignment/>
    </xf>
    <xf numFmtId="175" fontId="0" fillId="0" borderId="13" xfId="15" applyNumberFormat="1" applyBorder="1" applyAlignment="1">
      <alignment/>
    </xf>
    <xf numFmtId="164" fontId="0" fillId="0" borderId="0" xfId="15" applyNumberFormat="1" applyBorder="1" applyAlignment="1">
      <alignment horizontal="center"/>
    </xf>
    <xf numFmtId="43" fontId="0" fillId="0" borderId="0" xfId="15" applyFont="1" applyBorder="1" applyAlignment="1">
      <alignment/>
    </xf>
    <xf numFmtId="164" fontId="0" fillId="0" borderId="4" xfId="15" applyNumberFormat="1" applyBorder="1" applyAlignment="1">
      <alignment horizontal="center"/>
    </xf>
    <xf numFmtId="2" fontId="0" fillId="0" borderId="7" xfId="0" applyNumberFormat="1" applyBorder="1" applyAlignment="1">
      <alignment horizontal="center"/>
    </xf>
    <xf numFmtId="2" fontId="0" fillId="0" borderId="12" xfId="0" applyNumberFormat="1" applyBorder="1" applyAlignment="1">
      <alignment horizontal="center"/>
    </xf>
    <xf numFmtId="43" fontId="0" fillId="0" borderId="7" xfId="15" applyFont="1" applyBorder="1" applyAlignment="1">
      <alignment/>
    </xf>
    <xf numFmtId="43" fontId="0" fillId="0" borderId="12" xfId="15" applyFont="1" applyBorder="1" applyAlignment="1">
      <alignment/>
    </xf>
    <xf numFmtId="175" fontId="0" fillId="0" borderId="0" xfId="15" applyNumberFormat="1" applyFill="1" applyBorder="1" applyAlignment="1">
      <alignment/>
    </xf>
    <xf numFmtId="175" fontId="0" fillId="0" borderId="7" xfId="15" applyNumberFormat="1" applyFill="1" applyBorder="1" applyAlignment="1">
      <alignment/>
    </xf>
    <xf numFmtId="171" fontId="0" fillId="0" borderId="8" xfId="19" applyNumberFormat="1" applyFont="1" applyBorder="1" applyAlignment="1" applyProtection="1">
      <alignment horizontal="center" vertical="justify"/>
      <protection locked="0"/>
    </xf>
    <xf numFmtId="0" fontId="2" fillId="0" borderId="0" xfId="19" applyFont="1" applyBorder="1" applyAlignment="1">
      <alignment vertical="justify"/>
      <protection/>
    </xf>
    <xf numFmtId="49" fontId="0" fillId="0" borderId="10" xfId="20" applyNumberFormat="1" applyFont="1" applyBorder="1" applyAlignment="1">
      <alignment horizontal="center" vertical="justify"/>
      <protection/>
    </xf>
    <xf numFmtId="165" fontId="0" fillId="0" borderId="9" xfId="0" applyNumberFormat="1" applyBorder="1" applyAlignment="1">
      <alignment/>
    </xf>
    <xf numFmtId="172" fontId="0" fillId="0" borderId="10" xfId="0" applyNumberFormat="1" applyBorder="1" applyAlignment="1">
      <alignment/>
    </xf>
    <xf numFmtId="165" fontId="0" fillId="0" borderId="0" xfId="0" applyNumberFormat="1" applyBorder="1" applyAlignment="1">
      <alignment/>
    </xf>
    <xf numFmtId="172" fontId="0" fillId="0" borderId="3" xfId="0" applyNumberFormat="1" applyBorder="1" applyAlignment="1">
      <alignment/>
    </xf>
    <xf numFmtId="0" fontId="0" fillId="0" borderId="0" xfId="0" applyFont="1" applyBorder="1" applyAlignment="1">
      <alignment horizontal="center" vertical="justify"/>
    </xf>
    <xf numFmtId="0" fontId="0" fillId="0" borderId="4" xfId="0" applyFont="1" applyBorder="1" applyAlignment="1">
      <alignment horizontal="center" vertical="justify"/>
    </xf>
    <xf numFmtId="165" fontId="0" fillId="0" borderId="4" xfId="0" applyNumberFormat="1" applyBorder="1" applyAlignment="1">
      <alignment/>
    </xf>
    <xf numFmtId="172" fontId="0" fillId="0" borderId="5" xfId="0" applyNumberFormat="1" applyBorder="1" applyAlignment="1">
      <alignment/>
    </xf>
    <xf numFmtId="165" fontId="0" fillId="0" borderId="13" xfId="0" applyNumberFormat="1" applyBorder="1" applyAlignment="1">
      <alignment/>
    </xf>
    <xf numFmtId="165" fontId="0" fillId="0" borderId="7" xfId="0" applyNumberFormat="1" applyBorder="1" applyAlignment="1">
      <alignment/>
    </xf>
    <xf numFmtId="165" fontId="0" fillId="0" borderId="12" xfId="0" applyNumberFormat="1" applyBorder="1" applyAlignment="1">
      <alignment/>
    </xf>
    <xf numFmtId="0" fontId="0" fillId="0" borderId="7" xfId="0" applyNumberFormat="1" applyBorder="1" applyAlignment="1">
      <alignment/>
    </xf>
    <xf numFmtId="175" fontId="0" fillId="0" borderId="0" xfId="15" applyNumberFormat="1" applyBorder="1" applyAlignment="1">
      <alignment horizontal="center"/>
    </xf>
    <xf numFmtId="0" fontId="2" fillId="0" borderId="2" xfId="0" applyFont="1" applyBorder="1" applyAlignment="1">
      <alignment horizontal="center"/>
    </xf>
    <xf numFmtId="165" fontId="0" fillId="0" borderId="1" xfId="15" applyNumberFormat="1" applyBorder="1" applyAlignment="1">
      <alignment/>
    </xf>
    <xf numFmtId="165" fontId="0" fillId="0" borderId="2" xfId="15" applyNumberFormat="1" applyBorder="1" applyAlignment="1">
      <alignment/>
    </xf>
    <xf numFmtId="165" fontId="0" fillId="0" borderId="2" xfId="15" applyNumberFormat="1" applyBorder="1" applyAlignment="1" quotePrefix="1">
      <alignment/>
    </xf>
    <xf numFmtId="0" fontId="0" fillId="0" borderId="10" xfId="0" applyBorder="1" applyAlignment="1">
      <alignment horizontal="center"/>
    </xf>
    <xf numFmtId="0" fontId="0" fillId="0" borderId="3" xfId="0" applyFont="1" applyBorder="1" applyAlignment="1">
      <alignment horizontal="center" vertical="justify"/>
    </xf>
    <xf numFmtId="0" fontId="0" fillId="0" borderId="5" xfId="0" applyFont="1" applyBorder="1" applyAlignment="1">
      <alignment horizontal="center" vertical="justify"/>
    </xf>
    <xf numFmtId="165" fontId="0" fillId="0" borderId="12" xfId="15" applyNumberFormat="1" applyFont="1" applyBorder="1" applyAlignment="1">
      <alignment horizontal="center" vertical="justify"/>
    </xf>
    <xf numFmtId="165" fontId="0" fillId="0" borderId="13" xfId="15" applyNumberFormat="1" applyBorder="1" applyAlignment="1">
      <alignment/>
    </xf>
    <xf numFmtId="165" fontId="0" fillId="0" borderId="7" xfId="15" applyNumberFormat="1" applyBorder="1" applyAlignment="1">
      <alignment/>
    </xf>
    <xf numFmtId="165" fontId="0" fillId="0" borderId="7" xfId="15" applyNumberFormat="1" applyFont="1" applyBorder="1" applyAlignment="1">
      <alignment vertical="justify"/>
    </xf>
    <xf numFmtId="165" fontId="0" fillId="0" borderId="12" xfId="15" applyNumberFormat="1" applyFont="1" applyBorder="1" applyAlignment="1">
      <alignment vertical="justify"/>
    </xf>
    <xf numFmtId="172" fontId="0" fillId="0" borderId="10" xfId="19" applyNumberFormat="1" applyFont="1" applyBorder="1" applyAlignment="1" applyProtection="1">
      <alignment horizontal="center" vertical="justify"/>
      <protection locked="0"/>
    </xf>
    <xf numFmtId="172" fontId="0" fillId="0" borderId="3" xfId="19" applyNumberFormat="1" applyFont="1" applyBorder="1" applyAlignment="1" applyProtection="1">
      <alignment horizontal="center" vertical="justify"/>
      <protection locked="0"/>
    </xf>
    <xf numFmtId="172" fontId="0" fillId="0" borderId="5" xfId="19" applyNumberFormat="1" applyFont="1" applyBorder="1" applyAlignment="1" applyProtection="1">
      <alignment horizontal="center" vertical="justify"/>
      <protection locked="0"/>
    </xf>
    <xf numFmtId="165" fontId="0" fillId="0" borderId="1" xfId="0" applyNumberFormat="1" applyBorder="1" applyAlignment="1">
      <alignment/>
    </xf>
    <xf numFmtId="165" fontId="0" fillId="0" borderId="2" xfId="0" applyNumberFormat="1" applyBorder="1" applyAlignment="1">
      <alignment/>
    </xf>
    <xf numFmtId="165" fontId="0" fillId="0" borderId="11" xfId="0" applyNumberFormat="1" applyBorder="1" applyAlignment="1">
      <alignment/>
    </xf>
    <xf numFmtId="165" fontId="0" fillId="0" borderId="3" xfId="15" applyNumberFormat="1" applyFont="1" applyBorder="1" applyAlignment="1">
      <alignment horizontal="center" vertical="justify"/>
    </xf>
    <xf numFmtId="0" fontId="0" fillId="0" borderId="7" xfId="0" applyNumberFormat="1" applyBorder="1" applyAlignment="1" quotePrefix="1">
      <alignment horizontal="center"/>
    </xf>
    <xf numFmtId="0" fontId="0" fillId="0" borderId="12" xfId="0" applyNumberFormat="1" applyBorder="1" applyAlignment="1" quotePrefix="1">
      <alignment horizontal="center"/>
    </xf>
    <xf numFmtId="0" fontId="0" fillId="0" borderId="5" xfId="0" applyNumberFormat="1" applyBorder="1" applyAlignment="1">
      <alignment/>
    </xf>
    <xf numFmtId="164" fontId="0" fillId="0" borderId="0" xfId="15" applyNumberFormat="1" applyBorder="1" applyAlignment="1">
      <alignment/>
    </xf>
    <xf numFmtId="164" fontId="0" fillId="0" borderId="2" xfId="15" applyNumberFormat="1" applyBorder="1" applyAlignment="1">
      <alignment/>
    </xf>
    <xf numFmtId="164" fontId="0" fillId="0" borderId="2" xfId="15" applyNumberFormat="1" applyBorder="1" applyAlignment="1" quotePrefix="1">
      <alignment/>
    </xf>
    <xf numFmtId="165" fontId="0" fillId="0" borderId="0" xfId="15" applyNumberFormat="1" applyBorder="1" applyAlignment="1" quotePrefix="1">
      <alignment/>
    </xf>
    <xf numFmtId="0" fontId="8" fillId="0" borderId="0" xfId="0" applyFont="1" applyAlignment="1">
      <alignment/>
    </xf>
    <xf numFmtId="165" fontId="0" fillId="0" borderId="0" xfId="15" applyNumberFormat="1" applyAlignment="1" quotePrefix="1">
      <alignment/>
    </xf>
    <xf numFmtId="9" fontId="0" fillId="0" borderId="2" xfId="0" applyNumberFormat="1" applyBorder="1" applyAlignment="1">
      <alignment horizontal="center"/>
    </xf>
    <xf numFmtId="2" fontId="0" fillId="0" borderId="2" xfId="0" applyNumberFormat="1" applyBorder="1" applyAlignment="1">
      <alignment/>
    </xf>
    <xf numFmtId="165" fontId="1" fillId="0" borderId="2" xfId="15" applyNumberFormat="1" applyFont="1" applyBorder="1" applyAlignment="1">
      <alignment/>
    </xf>
    <xf numFmtId="165" fontId="0" fillId="0" borderId="12" xfId="0" applyNumberFormat="1" applyFont="1" applyBorder="1" applyAlignment="1">
      <alignment/>
    </xf>
    <xf numFmtId="165" fontId="0" fillId="0" borderId="3" xfId="0" applyNumberFormat="1" applyFont="1" applyBorder="1" applyAlignment="1">
      <alignment/>
    </xf>
    <xf numFmtId="0" fontId="6" fillId="0" borderId="2" xfId="0" applyFont="1" applyBorder="1" applyAlignment="1">
      <alignment/>
    </xf>
    <xf numFmtId="43" fontId="0" fillId="0" borderId="0" xfId="15" applyAlignment="1">
      <alignment horizontal="center"/>
    </xf>
    <xf numFmtId="43" fontId="0" fillId="0" borderId="13" xfId="15" applyFont="1" applyBorder="1" applyAlignment="1" applyProtection="1">
      <alignment vertical="justify"/>
      <protection locked="0"/>
    </xf>
    <xf numFmtId="43" fontId="0" fillId="0" borderId="7" xfId="15" applyFont="1" applyBorder="1" applyAlignment="1" applyProtection="1">
      <alignment vertical="justify"/>
      <protection locked="0"/>
    </xf>
    <xf numFmtId="0" fontId="0" fillId="0" borderId="0" xfId="0" applyBorder="1" applyAlignment="1">
      <alignment horizontal="left"/>
    </xf>
    <xf numFmtId="165" fontId="0" fillId="0" borderId="13" xfId="15" applyNumberFormat="1" applyFont="1" applyBorder="1" applyAlignment="1">
      <alignment horizontal="center"/>
    </xf>
    <xf numFmtId="0" fontId="9" fillId="0" borderId="0" xfId="0" applyFont="1" applyAlignment="1">
      <alignment/>
    </xf>
    <xf numFmtId="165" fontId="0" fillId="0" borderId="3" xfId="15" applyNumberFormat="1" applyBorder="1" applyAlignment="1">
      <alignment horizontal="center"/>
    </xf>
    <xf numFmtId="3" fontId="0" fillId="0" borderId="12" xfId="0" applyNumberFormat="1" applyBorder="1" applyAlignment="1">
      <alignment horizontal="center"/>
    </xf>
    <xf numFmtId="3" fontId="0" fillId="0" borderId="4" xfId="0" applyNumberFormat="1" applyBorder="1" applyAlignment="1">
      <alignment horizontal="center"/>
    </xf>
    <xf numFmtId="3" fontId="0" fillId="0" borderId="11" xfId="0" applyNumberFormat="1" applyBorder="1" applyAlignment="1">
      <alignment horizontal="center"/>
    </xf>
    <xf numFmtId="3" fontId="0" fillId="0" borderId="5" xfId="0" applyNumberFormat="1" applyBorder="1" applyAlignment="1">
      <alignment horizontal="center"/>
    </xf>
    <xf numFmtId="165" fontId="0" fillId="0" borderId="0" xfId="15" applyNumberFormat="1" applyAlignment="1">
      <alignment horizontal="left"/>
    </xf>
    <xf numFmtId="165" fontId="9" fillId="0" borderId="0" xfId="15" applyNumberFormat="1" applyFont="1" applyAlignment="1">
      <alignment horizontal="left"/>
    </xf>
    <xf numFmtId="165" fontId="0" fillId="0" borderId="3" xfId="15" applyNumberFormat="1" applyFont="1" applyBorder="1" applyAlignment="1">
      <alignment horizontal="center"/>
    </xf>
    <xf numFmtId="165" fontId="0" fillId="0" borderId="5" xfId="15" applyNumberFormat="1" applyBorder="1" applyAlignment="1">
      <alignment horizontal="center"/>
    </xf>
    <xf numFmtId="165" fontId="0" fillId="0" borderId="5" xfId="15" applyNumberFormat="1" applyFont="1" applyBorder="1" applyAlignment="1">
      <alignment horizontal="center"/>
    </xf>
    <xf numFmtId="165" fontId="0" fillId="0" borderId="13" xfId="15" applyNumberFormat="1" applyBorder="1" applyAlignment="1">
      <alignment horizontal="center"/>
    </xf>
    <xf numFmtId="165" fontId="0" fillId="0" borderId="8" xfId="15" applyNumberFormat="1" applyBorder="1" applyAlignment="1">
      <alignment horizontal="center"/>
    </xf>
    <xf numFmtId="49" fontId="0" fillId="0" borderId="15" xfId="20" applyNumberFormat="1" applyFont="1" applyBorder="1" applyAlignment="1">
      <alignment horizontal="center" vertical="justify"/>
      <protection/>
    </xf>
    <xf numFmtId="165" fontId="0" fillId="0" borderId="10" xfId="15" applyNumberFormat="1" applyBorder="1" applyAlignment="1">
      <alignment horizontal="center"/>
    </xf>
    <xf numFmtId="164" fontId="0" fillId="0" borderId="10" xfId="15" applyNumberFormat="1" applyBorder="1" applyAlignment="1">
      <alignment horizontal="center"/>
    </xf>
    <xf numFmtId="164" fontId="0" fillId="0" borderId="3" xfId="15" applyNumberFormat="1" applyBorder="1" applyAlignment="1">
      <alignment horizontal="center"/>
    </xf>
    <xf numFmtId="164" fontId="0" fillId="0" borderId="5" xfId="15" applyNumberFormat="1" applyBorder="1" applyAlignment="1">
      <alignment horizontal="center"/>
    </xf>
    <xf numFmtId="0" fontId="0" fillId="0" borderId="13" xfId="15" applyNumberFormat="1" applyBorder="1" applyAlignment="1">
      <alignment horizontal="center"/>
    </xf>
    <xf numFmtId="0" fontId="0" fillId="0" borderId="7" xfId="15" applyNumberFormat="1" applyBorder="1" applyAlignment="1">
      <alignment horizontal="center"/>
    </xf>
    <xf numFmtId="0" fontId="0" fillId="0" borderId="12" xfId="15" applyNumberFormat="1" applyBorder="1" applyAlignment="1">
      <alignment horizontal="center"/>
    </xf>
    <xf numFmtId="165" fontId="7" fillId="0" borderId="0" xfId="15" applyNumberFormat="1" applyFont="1" applyAlignment="1">
      <alignment horizontal="center"/>
    </xf>
    <xf numFmtId="165" fontId="7" fillId="0" borderId="0" xfId="15" applyNumberFormat="1" applyFont="1" applyAlignment="1">
      <alignment horizontal="left"/>
    </xf>
    <xf numFmtId="165" fontId="10" fillId="0" borderId="2" xfId="15" applyNumberFormat="1" applyFont="1" applyBorder="1" applyAlignment="1">
      <alignment horizontal="left"/>
    </xf>
    <xf numFmtId="165" fontId="7" fillId="0" borderId="2" xfId="15" applyNumberFormat="1" applyFont="1" applyBorder="1" applyAlignment="1">
      <alignment horizontal="left"/>
    </xf>
    <xf numFmtId="0" fontId="9" fillId="0" borderId="0" xfId="0" applyFont="1" applyBorder="1" applyAlignment="1">
      <alignment/>
    </xf>
    <xf numFmtId="43" fontId="0" fillId="0" borderId="3" xfId="15" applyFont="1" applyBorder="1" applyAlignment="1" applyProtection="1">
      <alignment vertical="justify"/>
      <protection locked="0"/>
    </xf>
    <xf numFmtId="43" fontId="0" fillId="0" borderId="3" xfId="15" applyNumberFormat="1" applyFont="1" applyBorder="1" applyAlignment="1" applyProtection="1">
      <alignment vertical="justify"/>
      <protection locked="0"/>
    </xf>
    <xf numFmtId="43" fontId="0" fillId="0" borderId="3" xfId="15" applyFont="1" applyBorder="1" applyAlignment="1">
      <alignment/>
    </xf>
    <xf numFmtId="43" fontId="0" fillId="0" borderId="3" xfId="15" applyNumberFormat="1" applyBorder="1" applyAlignment="1">
      <alignment horizontal="center"/>
    </xf>
    <xf numFmtId="43" fontId="0" fillId="0" borderId="5" xfId="15" applyNumberFormat="1" applyBorder="1" applyAlignment="1">
      <alignment horizontal="center"/>
    </xf>
    <xf numFmtId="0" fontId="0" fillId="0" borderId="7" xfId="15" applyNumberFormat="1" applyFont="1" applyBorder="1" applyAlignment="1">
      <alignment horizontal="center"/>
    </xf>
    <xf numFmtId="165" fontId="11" fillId="0" borderId="2" xfId="15" applyNumberFormat="1" applyFont="1" applyBorder="1" applyAlignment="1">
      <alignment horizontal="left"/>
    </xf>
    <xf numFmtId="173" fontId="0" fillId="0" borderId="0" xfId="0" applyNumberFormat="1" applyBorder="1" applyAlignment="1">
      <alignment/>
    </xf>
    <xf numFmtId="49" fontId="0" fillId="0" borderId="3" xfId="20" applyNumberFormat="1" applyFont="1" applyBorder="1" applyAlignment="1">
      <alignment horizontal="center" vertical="justify"/>
      <protection/>
    </xf>
    <xf numFmtId="49" fontId="0" fillId="0" borderId="5" xfId="20" applyNumberFormat="1" applyFont="1" applyBorder="1" applyAlignment="1">
      <alignment horizontal="center" vertical="justify"/>
      <protection/>
    </xf>
    <xf numFmtId="164" fontId="0" fillId="0" borderId="3" xfId="15" applyNumberFormat="1" applyBorder="1" applyAlignment="1">
      <alignment/>
    </xf>
    <xf numFmtId="164" fontId="0" fillId="0" borderId="3" xfId="15" applyNumberFormat="1" applyBorder="1" applyAlignment="1" quotePrefix="1">
      <alignment/>
    </xf>
    <xf numFmtId="165" fontId="0" fillId="0" borderId="3" xfId="15" applyNumberFormat="1" applyBorder="1" applyAlignment="1" quotePrefix="1">
      <alignment/>
    </xf>
    <xf numFmtId="165" fontId="0" fillId="0" borderId="5" xfId="15" applyNumberFormat="1" applyBorder="1" applyAlignment="1" quotePrefix="1">
      <alignment/>
    </xf>
    <xf numFmtId="164" fontId="0" fillId="0" borderId="3" xfId="0" applyNumberFormat="1" applyBorder="1" applyAlignment="1">
      <alignment/>
    </xf>
    <xf numFmtId="165" fontId="0" fillId="0" borderId="3" xfId="15" applyNumberFormat="1" applyBorder="1" applyAlignment="1">
      <alignment/>
    </xf>
    <xf numFmtId="165" fontId="0" fillId="0" borderId="3" xfId="15" applyNumberFormat="1" applyFont="1" applyBorder="1" applyAlignment="1">
      <alignment vertical="justify"/>
    </xf>
    <xf numFmtId="165" fontId="0" fillId="0" borderId="5" xfId="15" applyNumberFormat="1" applyFont="1" applyBorder="1" applyAlignment="1">
      <alignment vertical="justify"/>
    </xf>
    <xf numFmtId="49" fontId="0" fillId="0" borderId="7" xfId="20" applyNumberFormat="1" applyFont="1" applyBorder="1" applyAlignment="1">
      <alignment horizontal="center" vertical="justify"/>
      <protection/>
    </xf>
    <xf numFmtId="49" fontId="0" fillId="0" borderId="12" xfId="20" applyNumberFormat="1" applyFont="1" applyBorder="1" applyAlignment="1">
      <alignment horizontal="center" vertical="justify"/>
      <protection/>
    </xf>
    <xf numFmtId="175" fontId="0" fillId="0" borderId="3" xfId="15" applyNumberFormat="1" applyBorder="1" applyAlignment="1">
      <alignment/>
    </xf>
    <xf numFmtId="175" fontId="0" fillId="0" borderId="5" xfId="15" applyNumberFormat="1" applyBorder="1" applyAlignment="1">
      <alignment/>
    </xf>
    <xf numFmtId="0" fontId="9" fillId="0" borderId="0" xfId="0" applyFont="1" applyAlignment="1">
      <alignment horizontal="left"/>
    </xf>
    <xf numFmtId="164" fontId="0" fillId="0" borderId="2" xfId="15" applyNumberFormat="1" applyBorder="1" applyAlignment="1">
      <alignment horizontal="center"/>
    </xf>
    <xf numFmtId="164" fontId="0" fillId="0" borderId="2" xfId="15" applyNumberFormat="1" applyFont="1" applyFill="1" applyBorder="1" applyAlignment="1">
      <alignment horizontal="center"/>
    </xf>
    <xf numFmtId="164" fontId="0" fillId="0" borderId="2" xfId="15" applyNumberFormat="1" applyFill="1" applyBorder="1" applyAlignment="1">
      <alignment horizontal="center"/>
    </xf>
    <xf numFmtId="164" fontId="0" fillId="0" borderId="7" xfId="15" applyNumberFormat="1" applyBorder="1" applyAlignment="1">
      <alignment horizontal="center"/>
    </xf>
    <xf numFmtId="164" fontId="0" fillId="0" borderId="7" xfId="15" applyNumberFormat="1" applyFont="1" applyBorder="1" applyAlignment="1">
      <alignment horizontal="center"/>
    </xf>
    <xf numFmtId="165" fontId="0" fillId="0" borderId="3" xfId="15" applyNumberFormat="1" applyFont="1" applyBorder="1" applyAlignment="1">
      <alignment/>
    </xf>
    <xf numFmtId="0" fontId="0" fillId="0" borderId="2" xfId="0" applyFont="1" applyBorder="1" applyAlignment="1">
      <alignment/>
    </xf>
    <xf numFmtId="165" fontId="12" fillId="0" borderId="0" xfId="15" applyNumberFormat="1" applyFont="1" applyBorder="1" applyAlignment="1">
      <alignment horizontal="center"/>
    </xf>
    <xf numFmtId="0" fontId="2" fillId="0" borderId="2" xfId="15" applyNumberFormat="1" applyFont="1" applyBorder="1" applyAlignment="1">
      <alignment horizontal="left"/>
    </xf>
    <xf numFmtId="14" fontId="0" fillId="0" borderId="0" xfId="0" applyNumberFormat="1" applyAlignment="1">
      <alignment/>
    </xf>
    <xf numFmtId="0" fontId="0" fillId="0" borderId="0" xfId="0" applyFont="1" applyAlignment="1">
      <alignment/>
    </xf>
    <xf numFmtId="165" fontId="0" fillId="0" borderId="9" xfId="15" applyNumberFormat="1" applyBorder="1" applyAlignment="1">
      <alignment horizontal="center"/>
    </xf>
    <xf numFmtId="0" fontId="0" fillId="0" borderId="12" xfId="0" applyBorder="1" applyAlignment="1">
      <alignment horizontal="center" vertical="justify"/>
    </xf>
    <xf numFmtId="0" fontId="0" fillId="0" borderId="4" xfId="0" applyBorder="1" applyAlignment="1">
      <alignment horizontal="center" vertical="justify"/>
    </xf>
    <xf numFmtId="0" fontId="0" fillId="0" borderId="3" xfId="0" applyBorder="1" applyAlignment="1">
      <alignment horizontal="center" vertical="justify"/>
    </xf>
    <xf numFmtId="0" fontId="0" fillId="0" borderId="5" xfId="0" applyBorder="1" applyAlignment="1">
      <alignment horizontal="center" vertical="justify"/>
    </xf>
    <xf numFmtId="43" fontId="0" fillId="0" borderId="13" xfId="15" applyBorder="1" applyAlignment="1">
      <alignment/>
    </xf>
    <xf numFmtId="43" fontId="0" fillId="0" borderId="7" xfId="15" applyBorder="1" applyAlignment="1">
      <alignment/>
    </xf>
    <xf numFmtId="43" fontId="0" fillId="0" borderId="12" xfId="15" applyBorder="1" applyAlignment="1">
      <alignment/>
    </xf>
    <xf numFmtId="165" fontId="12" fillId="0" borderId="6" xfId="15" applyNumberFormat="1" applyFont="1" applyBorder="1" applyAlignment="1">
      <alignment horizontal="center"/>
    </xf>
    <xf numFmtId="165" fontId="12" fillId="0" borderId="14" xfId="15" applyNumberFormat="1" applyFont="1" applyBorder="1" applyAlignment="1">
      <alignment horizontal="center"/>
    </xf>
    <xf numFmtId="165" fontId="12" fillId="0" borderId="15" xfId="15" applyNumberFormat="1" applyFont="1" applyBorder="1" applyAlignment="1">
      <alignment horizontal="center"/>
    </xf>
    <xf numFmtId="165" fontId="0" fillId="0" borderId="2" xfId="15" applyNumberFormat="1" applyBorder="1" applyAlignment="1">
      <alignment horizontal="center"/>
    </xf>
    <xf numFmtId="165" fontId="0" fillId="0" borderId="3" xfId="15" applyNumberFormat="1" applyBorder="1" applyAlignment="1">
      <alignment horizontal="center"/>
    </xf>
    <xf numFmtId="0" fontId="0" fillId="0" borderId="11" xfId="0" applyBorder="1" applyAlignment="1">
      <alignment horizontal="left"/>
    </xf>
    <xf numFmtId="0" fontId="0" fillId="0" borderId="5"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6" xfId="0" applyBorder="1" applyAlignment="1">
      <alignment horizontal="left"/>
    </xf>
    <xf numFmtId="0" fontId="0" fillId="0" borderId="15" xfId="0" applyBorder="1" applyAlignment="1">
      <alignment horizontal="left"/>
    </xf>
    <xf numFmtId="0" fontId="0" fillId="0" borderId="6" xfId="0" applyBorder="1" applyAlignment="1">
      <alignment horizontal="center"/>
    </xf>
    <xf numFmtId="0" fontId="0" fillId="0" borderId="15" xfId="0" applyBorder="1" applyAlignment="1">
      <alignment horizontal="center"/>
    </xf>
    <xf numFmtId="165" fontId="1" fillId="0" borderId="6" xfId="15" applyNumberFormat="1" applyFont="1" applyBorder="1" applyAlignment="1">
      <alignment horizontal="center"/>
    </xf>
    <xf numFmtId="165" fontId="1" fillId="0" borderId="15" xfId="15" applyNumberFormat="1" applyFont="1" applyBorder="1" applyAlignment="1">
      <alignment horizontal="center"/>
    </xf>
    <xf numFmtId="0" fontId="0" fillId="0" borderId="1" xfId="0" applyBorder="1" applyAlignment="1">
      <alignment horizontal="left"/>
    </xf>
    <xf numFmtId="0" fontId="0" fillId="0" borderId="10" xfId="0" applyBorder="1" applyAlignment="1">
      <alignment horizontal="left"/>
    </xf>
    <xf numFmtId="0" fontId="0" fillId="0" borderId="11"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 xfId="0" applyBorder="1" applyAlignment="1">
      <alignment horizontal="center"/>
    </xf>
    <xf numFmtId="0" fontId="0" fillId="0" borderId="2" xfId="19" applyFont="1" applyBorder="1" applyAlignment="1">
      <alignment horizontal="left" vertical="justify"/>
      <protection/>
    </xf>
    <xf numFmtId="0" fontId="0" fillId="0" borderId="0" xfId="19" applyFont="1" applyBorder="1" applyAlignment="1">
      <alignment horizontal="left" vertical="justify"/>
      <protection/>
    </xf>
  </cellXfs>
  <cellStyles count="8">
    <cellStyle name="Normal" xfId="0"/>
    <cellStyle name="Comma" xfId="15"/>
    <cellStyle name="Comma [0]" xfId="16"/>
    <cellStyle name="Currency" xfId="17"/>
    <cellStyle name="Currency [0]" xfId="18"/>
    <cellStyle name="Normal_InterwarVilla" xfId="19"/>
    <cellStyle name="Normal_Villa1890-1985"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chartsheet" Target="chartsheets/sheet1.xml" /><Relationship Id="rId15" Type="http://schemas.openxmlformats.org/officeDocument/2006/relationships/worksheet" Target="worksheets/sheet14.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Part des dividendes des sociétés cotées sur les dividendes totales reçues par les ménages et versés par l'ensemble des entreprises</a:t>
            </a:r>
          </a:p>
        </c:rich>
      </c:tx>
      <c:layout/>
      <c:spPr>
        <a:noFill/>
        <a:ln>
          <a:noFill/>
        </a:ln>
      </c:spPr>
    </c:title>
    <c:plotArea>
      <c:layout/>
      <c:lineChart>
        <c:grouping val="standard"/>
        <c:varyColors val="0"/>
        <c:ser>
          <c:idx val="6"/>
          <c:order val="0"/>
          <c:tx>
            <c:v>(2) : % des dividendes reçus par les ménages en global</c:v>
          </c:tx>
          <c:extLst>
            <c:ext xmlns:c14="http://schemas.microsoft.com/office/drawing/2007/8/2/chart" uri="{6F2FDCE9-48DA-4B69-8628-5D25D57E5C99}">
              <c14:invertSolidFillFmt>
                <c14:spPr>
                  <a:solidFill>
                    <a:srgbClr val="000000"/>
                  </a:solidFill>
                </c14:spPr>
              </c14:invertSolidFillFmt>
            </c:ext>
          </c:extLst>
          <c:cat>
            <c:numRef>
              <c:f>'B1 bis-1963-99'!$B$5:$B$41</c:f>
              <c:numCache>
                <c:ptCount val="37"/>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numCache>
            </c:numRef>
          </c:cat>
          <c:val>
            <c:numRef>
              <c:f>'B1 bis-1963-99'!$G$5:$G$41</c:f>
              <c:numCache>
                <c:ptCount val="37"/>
                <c:pt idx="0">
                  <c:v>0.24373956594323873</c:v>
                </c:pt>
                <c:pt idx="1">
                  <c:v>0.2658915955386289</c:v>
                </c:pt>
                <c:pt idx="2">
                  <c:v>0.27589506046320966</c:v>
                </c:pt>
                <c:pt idx="3">
                  <c:v>0.3452457987251304</c:v>
                </c:pt>
                <c:pt idx="4">
                  <c:v>0.3401756425948593</c:v>
                </c:pt>
                <c:pt idx="5">
                  <c:v>0.3679839576829691</c:v>
                </c:pt>
                <c:pt idx="6">
                  <c:v>0.36093227935783556</c:v>
                </c:pt>
                <c:pt idx="7">
                  <c:v>0.38420397098688547</c:v>
                </c:pt>
                <c:pt idx="8">
                  <c:v>0.4036970781156828</c:v>
                </c:pt>
                <c:pt idx="9">
                  <c:v>0.3946736769916561</c:v>
                </c:pt>
                <c:pt idx="10">
                  <c:v>0.45288175876411174</c:v>
                </c:pt>
                <c:pt idx="11">
                  <c:v>0.34695767195767196</c:v>
                </c:pt>
                <c:pt idx="12">
                  <c:v>0.3976164680390033</c:v>
                </c:pt>
                <c:pt idx="13">
                  <c:v>0.373943456718158</c:v>
                </c:pt>
                <c:pt idx="14">
                  <c:v>0.3556656854342885</c:v>
                </c:pt>
                <c:pt idx="15">
                  <c:v>0.3786146368754152</c:v>
                </c:pt>
                <c:pt idx="16">
                  <c:v>0.3606152235855091</c:v>
                </c:pt>
                <c:pt idx="17">
                  <c:v>0.3891337775499743</c:v>
                </c:pt>
                <c:pt idx="18">
                  <c:v>0.3578155931932252</c:v>
                </c:pt>
                <c:pt idx="19">
                  <c:v>0.325842219295637</c:v>
                </c:pt>
                <c:pt idx="20">
                  <c:v>0.2600374732334047</c:v>
                </c:pt>
                <c:pt idx="21">
                  <c:v>0.2656998200506298</c:v>
                </c:pt>
                <c:pt idx="22">
                  <c:v>0.2432887631781949</c:v>
                </c:pt>
                <c:pt idx="23">
                  <c:v>0.24113295333017276</c:v>
                </c:pt>
                <c:pt idx="24">
                  <c:v>0.23744799350229573</c:v>
                </c:pt>
                <c:pt idx="25">
                  <c:v>0.3064854776624285</c:v>
                </c:pt>
                <c:pt idx="26">
                  <c:v>0.27759679540546084</c:v>
                </c:pt>
                <c:pt idx="27">
                  <c:v>0.31462962962962965</c:v>
                </c:pt>
                <c:pt idx="28">
                  <c:v>0.3082516395877608</c:v>
                </c:pt>
                <c:pt idx="29">
                  <c:v>0.30155584513990946</c:v>
                </c:pt>
                <c:pt idx="30">
                  <c:v>0.37103784114817406</c:v>
                </c:pt>
                <c:pt idx="31">
                  <c:v>0.3787573909544005</c:v>
                </c:pt>
                <c:pt idx="32">
                  <c:v>0.42139821929253524</c:v>
                </c:pt>
                <c:pt idx="33">
                  <c:v>0.47838838898204106</c:v>
                </c:pt>
                <c:pt idx="34">
                  <c:v>0.4465112118601378</c:v>
                </c:pt>
                <c:pt idx="35">
                  <c:v>0.5456625190642476</c:v>
                </c:pt>
                <c:pt idx="36">
                  <c:v>0.5370674740157295</c:v>
                </c:pt>
              </c:numCache>
            </c:numRef>
          </c:val>
          <c:smooth val="0"/>
        </c:ser>
        <c:ser>
          <c:idx val="1"/>
          <c:order val="1"/>
          <c:tx>
            <c:v>(4): % des dividendes versés par les entreprises en globall</c:v>
          </c:tx>
          <c:extLst>
            <c:ext xmlns:c14="http://schemas.microsoft.com/office/drawing/2007/8/2/chart" uri="{6F2FDCE9-48DA-4B69-8628-5D25D57E5C99}">
              <c14:invertSolidFillFmt>
                <c14:spPr>
                  <a:solidFill>
                    <a:srgbClr val="000000"/>
                  </a:solidFill>
                </c14:spPr>
              </c14:invertSolidFillFmt>
            </c:ext>
          </c:extLst>
          <c:cat>
            <c:numRef>
              <c:f>'B1 bis-1963-99'!$B$5:$B$41</c:f>
              <c:numCache>
                <c:ptCount val="37"/>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numCache>
            </c:numRef>
          </c:cat>
          <c:val>
            <c:numRef>
              <c:f>'B1 bis-1963-99'!$H$5:$H$41</c:f>
              <c:numCache>
                <c:ptCount val="37"/>
                <c:pt idx="0">
                  <c:v>0.27398088356062067</c:v>
                </c:pt>
                <c:pt idx="1">
                  <c:v>0.2957841596851374</c:v>
                </c:pt>
                <c:pt idx="2">
                  <c:v>0.30066364223591036</c:v>
                </c:pt>
                <c:pt idx="3">
                  <c:v>0.40703343760728994</c:v>
                </c:pt>
                <c:pt idx="4">
                  <c:v>0.42165264268078184</c:v>
                </c:pt>
                <c:pt idx="5">
                  <c:v>0.43558978266962406</c:v>
                </c:pt>
                <c:pt idx="6">
                  <c:v>0.41595651313872234</c:v>
                </c:pt>
                <c:pt idx="7">
                  <c:v>0.3408958394200542</c:v>
                </c:pt>
                <c:pt idx="8">
                  <c:v>0.337870564012567</c:v>
                </c:pt>
                <c:pt idx="9">
                  <c:v>0.3419173050188054</c:v>
                </c:pt>
                <c:pt idx="10">
                  <c:v>0.3165721427965909</c:v>
                </c:pt>
                <c:pt idx="11">
                  <c:v>0.25256489576202534</c:v>
                </c:pt>
                <c:pt idx="12">
                  <c:v>0.2660772645931608</c:v>
                </c:pt>
                <c:pt idx="13">
                  <c:v>0.24268378263468454</c:v>
                </c:pt>
                <c:pt idx="14">
                  <c:v>0.22369841393223208</c:v>
                </c:pt>
                <c:pt idx="15">
                  <c:v>0.22240877912243054</c:v>
                </c:pt>
                <c:pt idx="16">
                  <c:v>0.21841575150694248</c:v>
                </c:pt>
                <c:pt idx="17">
                  <c:v>0.21991125572229142</c:v>
                </c:pt>
                <c:pt idx="18">
                  <c:v>0.2034548563876955</c:v>
                </c:pt>
                <c:pt idx="19">
                  <c:v>0.16813343334688874</c:v>
                </c:pt>
                <c:pt idx="20">
                  <c:v>0.143199632821991</c:v>
                </c:pt>
                <c:pt idx="21">
                  <c:v>0.1481465350731999</c:v>
                </c:pt>
                <c:pt idx="22">
                  <c:v>0.13098999923641266</c:v>
                </c:pt>
                <c:pt idx="23">
                  <c:v>0.13077394320675412</c:v>
                </c:pt>
                <c:pt idx="24">
                  <c:v>0.14717337816665454</c:v>
                </c:pt>
                <c:pt idx="25">
                  <c:v>0.17001173560946312</c:v>
                </c:pt>
                <c:pt idx="26">
                  <c:v>0.16698265956151961</c:v>
                </c:pt>
                <c:pt idx="27">
                  <c:v>0.18313676400089748</c:v>
                </c:pt>
                <c:pt idx="28">
                  <c:v>0.1938433916298096</c:v>
                </c:pt>
                <c:pt idx="29">
                  <c:v>0.20222395779577806</c:v>
                </c:pt>
                <c:pt idx="30">
                  <c:v>0.19214571214298776</c:v>
                </c:pt>
                <c:pt idx="31">
                  <c:v>0.17916084776111893</c:v>
                </c:pt>
                <c:pt idx="32">
                  <c:v>0.18832718983162397</c:v>
                </c:pt>
                <c:pt idx="33">
                  <c:v>0.19762379833585583</c:v>
                </c:pt>
                <c:pt idx="34">
                  <c:v>0.1940585735816462</c:v>
                </c:pt>
                <c:pt idx="35">
                  <c:v>0.21129736825033796</c:v>
                </c:pt>
                <c:pt idx="36">
                  <c:v>0.21027840057912148</c:v>
                </c:pt>
              </c:numCache>
            </c:numRef>
          </c:val>
          <c:smooth val="0"/>
        </c:ser>
        <c:marker val="1"/>
        <c:axId val="45637045"/>
        <c:axId val="8080222"/>
      </c:lineChart>
      <c:catAx>
        <c:axId val="45637045"/>
        <c:scaling>
          <c:orientation val="minMax"/>
        </c:scaling>
        <c:axPos val="b"/>
        <c:delete val="0"/>
        <c:numFmt formatCode="General" sourceLinked="1"/>
        <c:majorTickMark val="out"/>
        <c:minorTickMark val="none"/>
        <c:tickLblPos val="nextTo"/>
        <c:crossAx val="8080222"/>
        <c:crosses val="autoZero"/>
        <c:auto val="1"/>
        <c:lblOffset val="100"/>
        <c:noMultiLvlLbl val="0"/>
      </c:catAx>
      <c:valAx>
        <c:axId val="8080222"/>
        <c:scaling>
          <c:orientation val="minMax"/>
        </c:scaling>
        <c:axPos val="l"/>
        <c:majorGridlines/>
        <c:delete val="0"/>
        <c:numFmt formatCode="General" sourceLinked="1"/>
        <c:majorTickMark val="out"/>
        <c:minorTickMark val="none"/>
        <c:tickLblPos val="nextTo"/>
        <c:crossAx val="45637045"/>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8"/>
  </sheetViews>
  <pageMargins left="0.75" right="0.75" top="1" bottom="1" header="0.4921259845" footer="0.492125984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N59"/>
  <sheetViews>
    <sheetView workbookViewId="0" topLeftCell="A37">
      <selection activeCell="B62" sqref="B62"/>
    </sheetView>
  </sheetViews>
  <sheetFormatPr defaultColWidth="11.421875" defaultRowHeight="12.75"/>
  <cols>
    <col min="1" max="1" width="8.140625" style="66" customWidth="1"/>
    <col min="2" max="2" width="9.421875" style="66" customWidth="1"/>
    <col min="3" max="3" width="9.57421875" style="66" customWidth="1"/>
    <col min="4" max="4" width="10.421875" style="66" customWidth="1"/>
    <col min="5" max="5" width="9.28125" style="66" customWidth="1"/>
    <col min="6" max="6" width="10.28125" style="66" customWidth="1"/>
    <col min="7" max="7" width="8.00390625" style="66" customWidth="1"/>
    <col min="8" max="8" width="8.8515625" style="66" customWidth="1"/>
    <col min="9" max="9" width="7.57421875" style="66" customWidth="1"/>
    <col min="10" max="10" width="8.8515625" style="66" customWidth="1"/>
    <col min="11" max="11" width="9.00390625" style="66" customWidth="1"/>
    <col min="12" max="12" width="8.7109375" style="66" customWidth="1"/>
    <col min="13" max="13" width="11.00390625" style="66" customWidth="1"/>
    <col min="14" max="14" width="9.00390625" style="66" customWidth="1"/>
    <col min="15" max="16384" width="11.421875" style="66" customWidth="1"/>
  </cols>
  <sheetData>
    <row r="2" spans="1:14" ht="18.75">
      <c r="A2" s="232" t="s">
        <v>292</v>
      </c>
      <c r="B2" s="233"/>
      <c r="C2" s="233"/>
      <c r="D2" s="233"/>
      <c r="E2" s="233"/>
      <c r="F2" s="233"/>
      <c r="G2" s="233"/>
      <c r="H2" s="233"/>
      <c r="I2" s="233"/>
      <c r="J2" s="233"/>
      <c r="K2" s="233"/>
      <c r="L2" s="233"/>
      <c r="M2" s="233"/>
      <c r="N2" s="234"/>
    </row>
    <row r="3" spans="1:14" ht="18.75">
      <c r="A3" s="220"/>
      <c r="B3" s="220"/>
      <c r="C3" s="220"/>
      <c r="D3" s="220"/>
      <c r="E3" s="220"/>
      <c r="F3" s="220"/>
      <c r="G3" s="220"/>
      <c r="H3" s="220"/>
      <c r="I3" s="220"/>
      <c r="J3" s="220"/>
      <c r="K3" s="220"/>
      <c r="L3" s="220"/>
      <c r="M3" s="220"/>
      <c r="N3" s="220"/>
    </row>
    <row r="4" spans="1:14" ht="18.75">
      <c r="A4" s="220"/>
      <c r="B4" s="220"/>
      <c r="C4" s="220"/>
      <c r="D4" s="220"/>
      <c r="E4" s="220"/>
      <c r="F4" s="220"/>
      <c r="G4" s="220"/>
      <c r="H4" s="220"/>
      <c r="I4" s="220"/>
      <c r="J4" s="220"/>
      <c r="K4" s="220"/>
      <c r="L4" s="220"/>
      <c r="M4" s="220"/>
      <c r="N4" s="220"/>
    </row>
    <row r="6" ht="15.75">
      <c r="A6" s="171" t="s">
        <v>139</v>
      </c>
    </row>
    <row r="8" spans="1:14" ht="12.75">
      <c r="A8" s="176"/>
      <c r="B8" s="177" t="s">
        <v>87</v>
      </c>
      <c r="C8" s="177" t="s">
        <v>25</v>
      </c>
      <c r="D8" s="177" t="s">
        <v>125</v>
      </c>
      <c r="E8" s="177" t="s">
        <v>126</v>
      </c>
      <c r="F8" s="177" t="s">
        <v>150</v>
      </c>
      <c r="G8" s="177" t="s">
        <v>128</v>
      </c>
      <c r="H8" s="177" t="s">
        <v>129</v>
      </c>
      <c r="I8" s="177" t="s">
        <v>130</v>
      </c>
      <c r="J8" s="177" t="s">
        <v>153</v>
      </c>
      <c r="K8" s="177" t="s">
        <v>188</v>
      </c>
      <c r="L8" s="177" t="s">
        <v>189</v>
      </c>
      <c r="M8" s="177" t="s">
        <v>190</v>
      </c>
      <c r="N8" s="177" t="s">
        <v>191</v>
      </c>
    </row>
    <row r="9" spans="1:14" ht="12.75">
      <c r="A9" s="63"/>
      <c r="B9" s="172" t="s">
        <v>187</v>
      </c>
      <c r="C9" s="172" t="s">
        <v>193</v>
      </c>
      <c r="D9" s="172" t="s">
        <v>193</v>
      </c>
      <c r="E9" s="172" t="s">
        <v>193</v>
      </c>
      <c r="F9" s="172" t="s">
        <v>193</v>
      </c>
      <c r="G9" s="172" t="s">
        <v>124</v>
      </c>
      <c r="H9" s="172" t="s">
        <v>124</v>
      </c>
      <c r="I9" s="172" t="s">
        <v>198</v>
      </c>
      <c r="J9" s="172" t="s">
        <v>199</v>
      </c>
      <c r="K9" s="172" t="s">
        <v>200</v>
      </c>
      <c r="L9" s="172" t="s">
        <v>200</v>
      </c>
      <c r="M9" s="172" t="s">
        <v>202</v>
      </c>
      <c r="N9" s="163" t="s">
        <v>203</v>
      </c>
    </row>
    <row r="10" spans="1:14" ht="12.75">
      <c r="A10" s="71"/>
      <c r="B10" s="174" t="s">
        <v>192</v>
      </c>
      <c r="C10" s="174" t="s">
        <v>194</v>
      </c>
      <c r="D10" s="174" t="s">
        <v>195</v>
      </c>
      <c r="E10" s="174" t="s">
        <v>196</v>
      </c>
      <c r="F10" s="174" t="s">
        <v>196</v>
      </c>
      <c r="G10" s="174" t="s">
        <v>197</v>
      </c>
      <c r="H10" s="174" t="s">
        <v>196</v>
      </c>
      <c r="I10" s="174" t="s">
        <v>173</v>
      </c>
      <c r="J10" s="174" t="s">
        <v>173</v>
      </c>
      <c r="K10" s="174" t="s">
        <v>173</v>
      </c>
      <c r="L10" s="174" t="s">
        <v>201</v>
      </c>
      <c r="M10" s="174" t="s">
        <v>204</v>
      </c>
      <c r="N10" s="71"/>
    </row>
    <row r="11" spans="1:14" ht="12.75">
      <c r="A11" s="182">
        <v>1900</v>
      </c>
      <c r="B11" s="178">
        <v>471.504159</v>
      </c>
      <c r="C11" s="178">
        <v>531</v>
      </c>
      <c r="D11" s="178">
        <v>715.8395281823529</v>
      </c>
      <c r="E11" s="178">
        <v>1000</v>
      </c>
      <c r="F11" s="178">
        <v>878.6</v>
      </c>
      <c r="G11" s="178">
        <v>53.1</v>
      </c>
      <c r="H11" s="178">
        <v>60.43705895743228</v>
      </c>
      <c r="I11" s="179">
        <v>1.4712490661904503</v>
      </c>
      <c r="J11" s="179">
        <v>2.434349208201374</v>
      </c>
      <c r="K11" s="179">
        <v>1.9833865110743862</v>
      </c>
      <c r="L11" s="178">
        <v>81.47502028025869</v>
      </c>
      <c r="M11" s="178">
        <v>74.17863628574771</v>
      </c>
      <c r="N11" s="178">
        <v>26.315789473684212</v>
      </c>
    </row>
    <row r="12" spans="1:14" ht="12.75">
      <c r="A12" s="183">
        <v>1901</v>
      </c>
      <c r="B12" s="165"/>
      <c r="C12" s="165"/>
      <c r="D12" s="165">
        <v>807.7226634108697</v>
      </c>
      <c r="E12" s="165"/>
      <c r="F12" s="165">
        <v>897.3</v>
      </c>
      <c r="G12" s="165"/>
      <c r="H12" s="165"/>
      <c r="I12" s="180"/>
      <c r="J12" s="180">
        <v>2.6256726585338015</v>
      </c>
      <c r="K12" s="180">
        <v>2.3635521152301586</v>
      </c>
      <c r="L12" s="165">
        <v>90.01701364213415</v>
      </c>
      <c r="M12" s="165"/>
      <c r="N12" s="165">
        <v>24.096385542168672</v>
      </c>
    </row>
    <row r="13" spans="1:14" ht="12.75">
      <c r="A13" s="183">
        <v>1902</v>
      </c>
      <c r="B13" s="165"/>
      <c r="C13" s="165"/>
      <c r="D13" s="165">
        <v>844.974153297143</v>
      </c>
      <c r="E13" s="165"/>
      <c r="F13" s="165">
        <v>825.2</v>
      </c>
      <c r="G13" s="165"/>
      <c r="H13" s="165"/>
      <c r="I13" s="180"/>
      <c r="J13" s="180">
        <v>2.4043063072250104</v>
      </c>
      <c r="K13" s="180">
        <v>2.461920366231742</v>
      </c>
      <c r="L13" s="165">
        <v>102.39628614846619</v>
      </c>
      <c r="M13" s="165"/>
      <c r="N13" s="165">
        <v>23.752969121140147</v>
      </c>
    </row>
    <row r="14" spans="1:14" ht="12.75">
      <c r="A14" s="183">
        <v>1903</v>
      </c>
      <c r="B14" s="165"/>
      <c r="C14" s="165"/>
      <c r="D14" s="165">
        <v>845.0341644336619</v>
      </c>
      <c r="E14" s="165"/>
      <c r="F14" s="165">
        <v>828.1</v>
      </c>
      <c r="G14" s="165"/>
      <c r="H14" s="165"/>
      <c r="I14" s="180"/>
      <c r="J14" s="180">
        <v>2.3061238016148713</v>
      </c>
      <c r="K14" s="180">
        <v>2.3532826950588124</v>
      </c>
      <c r="L14" s="165">
        <v>102.04494196759593</v>
      </c>
      <c r="M14" s="165"/>
      <c r="N14" s="165">
        <v>24.44987775061125</v>
      </c>
    </row>
    <row r="15" spans="1:14" ht="12.75">
      <c r="A15" s="183">
        <v>1904</v>
      </c>
      <c r="B15" s="165"/>
      <c r="C15" s="165"/>
      <c r="D15" s="165">
        <v>906.7311185158333</v>
      </c>
      <c r="E15" s="165"/>
      <c r="F15" s="165">
        <v>880.1</v>
      </c>
      <c r="G15" s="165"/>
      <c r="H15" s="165"/>
      <c r="I15" s="180"/>
      <c r="J15" s="180">
        <v>2.3873748262568375</v>
      </c>
      <c r="K15" s="180">
        <v>2.4596148693653053</v>
      </c>
      <c r="L15" s="165">
        <v>103.02591961320682</v>
      </c>
      <c r="M15" s="165"/>
      <c r="N15" s="165">
        <v>23.419203747072604</v>
      </c>
    </row>
    <row r="16" spans="1:14" ht="12.75">
      <c r="A16" s="183">
        <v>1905</v>
      </c>
      <c r="B16" s="165">
        <v>661.015307</v>
      </c>
      <c r="C16" s="165">
        <v>744.4242459312007</v>
      </c>
      <c r="D16" s="165">
        <v>876.084037077534</v>
      </c>
      <c r="E16" s="165">
        <v>1000</v>
      </c>
      <c r="F16" s="165">
        <v>918.2</v>
      </c>
      <c r="G16" s="165">
        <v>74.44242459312007</v>
      </c>
      <c r="H16" s="165">
        <v>81.07430254097154</v>
      </c>
      <c r="I16" s="180">
        <v>1.9568092481491899</v>
      </c>
      <c r="J16" s="180">
        <v>2.4135998544795383</v>
      </c>
      <c r="K16" s="180">
        <v>2.302892947508367</v>
      </c>
      <c r="L16" s="165">
        <v>95.41320377668634</v>
      </c>
      <c r="M16" s="165">
        <v>84.97178517422509</v>
      </c>
      <c r="N16" s="165">
        <v>24.87562189054727</v>
      </c>
    </row>
    <row r="17" spans="1:14" ht="12.75">
      <c r="A17" s="183">
        <v>1906</v>
      </c>
      <c r="B17" s="165"/>
      <c r="C17" s="165"/>
      <c r="D17" s="165">
        <v>903.8423290930001</v>
      </c>
      <c r="E17" s="165"/>
      <c r="F17" s="165">
        <v>997.6</v>
      </c>
      <c r="G17" s="165"/>
      <c r="H17" s="165"/>
      <c r="I17" s="180"/>
      <c r="J17" s="180">
        <v>2.599005677118355</v>
      </c>
      <c r="K17" s="180">
        <v>2.35474272707757</v>
      </c>
      <c r="L17" s="165">
        <v>90.60167693394146</v>
      </c>
      <c r="M17" s="165"/>
      <c r="N17" s="165">
        <v>24.570024570024568</v>
      </c>
    </row>
    <row r="18" spans="1:14" ht="12.75">
      <c r="A18" s="183">
        <v>1907</v>
      </c>
      <c r="B18" s="165"/>
      <c r="C18" s="165"/>
      <c r="D18" s="165">
        <v>983.5642930275999</v>
      </c>
      <c r="E18" s="165"/>
      <c r="F18" s="165">
        <v>1178.6</v>
      </c>
      <c r="G18" s="165"/>
      <c r="H18" s="165"/>
      <c r="I18" s="180"/>
      <c r="J18" s="180">
        <v>2.8156799881505408</v>
      </c>
      <c r="K18" s="180">
        <v>2.3497389249425145</v>
      </c>
      <c r="L18" s="165">
        <v>83.45191693768878</v>
      </c>
      <c r="M18" s="165"/>
      <c r="N18" s="165">
        <v>22.98850574712644</v>
      </c>
    </row>
    <row r="19" spans="1:14" ht="12.75">
      <c r="A19" s="183">
        <v>1908</v>
      </c>
      <c r="B19" s="165"/>
      <c r="C19" s="165"/>
      <c r="D19" s="165">
        <v>1009.8451710500262</v>
      </c>
      <c r="E19" s="165"/>
      <c r="F19" s="165">
        <v>1105.2</v>
      </c>
      <c r="G19" s="165"/>
      <c r="H19" s="165"/>
      <c r="I19" s="180"/>
      <c r="J19" s="180">
        <v>2.6836491898424413</v>
      </c>
      <c r="K19" s="180">
        <v>2.4521083741899243</v>
      </c>
      <c r="L19" s="165">
        <v>91.3721653139727</v>
      </c>
      <c r="M19" s="165"/>
      <c r="N19" s="165">
        <v>22.779043280182233</v>
      </c>
    </row>
    <row r="20" spans="1:14" ht="12.75">
      <c r="A20" s="183">
        <v>1909</v>
      </c>
      <c r="B20" s="165"/>
      <c r="C20" s="165"/>
      <c r="D20" s="165">
        <v>977.5240173045713</v>
      </c>
      <c r="E20" s="165"/>
      <c r="F20" s="165">
        <v>1101.9</v>
      </c>
      <c r="G20" s="165"/>
      <c r="H20" s="165"/>
      <c r="I20" s="180"/>
      <c r="J20" s="180">
        <v>2.564578789055191</v>
      </c>
      <c r="K20" s="180">
        <v>2.275104238652621</v>
      </c>
      <c r="L20" s="165">
        <v>88.71258891955452</v>
      </c>
      <c r="M20" s="165"/>
      <c r="N20" s="165">
        <v>23.92344497607656</v>
      </c>
    </row>
    <row r="21" spans="1:14" ht="12.75">
      <c r="A21" s="183">
        <v>1910</v>
      </c>
      <c r="B21" s="165">
        <v>697.912513</v>
      </c>
      <c r="C21" s="165">
        <v>785.9772545569423</v>
      </c>
      <c r="D21" s="165">
        <v>962.2140333403845</v>
      </c>
      <c r="E21" s="165">
        <v>1400</v>
      </c>
      <c r="F21" s="165">
        <v>1177.3</v>
      </c>
      <c r="G21" s="165">
        <v>56.14123246835302</v>
      </c>
      <c r="H21" s="165">
        <v>66.76100013224686</v>
      </c>
      <c r="I21" s="180">
        <v>1.861624820480508</v>
      </c>
      <c r="J21" s="180">
        <v>2.7884915097029936</v>
      </c>
      <c r="K21" s="180">
        <v>2.2790500828053473</v>
      </c>
      <c r="L21" s="165">
        <v>81.7305727801227</v>
      </c>
      <c r="M21" s="165">
        <v>81.68424355944742</v>
      </c>
      <c r="N21" s="165">
        <v>24.69135802469136</v>
      </c>
    </row>
    <row r="22" spans="1:14" ht="12.75">
      <c r="A22" s="183">
        <v>1911</v>
      </c>
      <c r="B22" s="165"/>
      <c r="C22" s="165"/>
      <c r="D22" s="165">
        <v>986.8336403255695</v>
      </c>
      <c r="E22" s="165"/>
      <c r="F22" s="165">
        <v>1270.9</v>
      </c>
      <c r="G22" s="165"/>
      <c r="H22" s="165"/>
      <c r="I22" s="180"/>
      <c r="J22" s="180">
        <v>2.7574341043980306</v>
      </c>
      <c r="K22" s="180">
        <v>2.1411037337327756</v>
      </c>
      <c r="L22" s="165">
        <v>77.6484098139562</v>
      </c>
      <c r="M22" s="165"/>
      <c r="N22" s="165">
        <v>25.252525252525256</v>
      </c>
    </row>
    <row r="23" spans="1:14" ht="12.75">
      <c r="A23" s="183">
        <v>1912</v>
      </c>
      <c r="B23" s="165"/>
      <c r="C23" s="165"/>
      <c r="D23" s="165">
        <v>1008.2383249526248</v>
      </c>
      <c r="E23" s="165"/>
      <c r="F23" s="165">
        <v>1333.2</v>
      </c>
      <c r="G23" s="165"/>
      <c r="H23" s="165"/>
      <c r="I23" s="180"/>
      <c r="J23" s="180">
        <v>2.6051695027977724</v>
      </c>
      <c r="K23" s="180">
        <v>1.9701708188707534</v>
      </c>
      <c r="L23" s="165">
        <v>75.62543691513837</v>
      </c>
      <c r="M23" s="165"/>
      <c r="N23" s="165">
        <v>25.839793281653744</v>
      </c>
    </row>
    <row r="24" spans="1:14" ht="12.75">
      <c r="A24" s="183">
        <v>1913</v>
      </c>
      <c r="B24" s="165">
        <v>893.90706</v>
      </c>
      <c r="C24" s="165">
        <v>1003</v>
      </c>
      <c r="D24" s="165">
        <v>1119.119714670375</v>
      </c>
      <c r="E24" s="165">
        <v>1700</v>
      </c>
      <c r="F24" s="165">
        <v>1471.2</v>
      </c>
      <c r="G24" s="165">
        <v>59</v>
      </c>
      <c r="H24" s="165">
        <v>68.17563893420336</v>
      </c>
      <c r="I24" s="180">
        <v>1.9733113104557785</v>
      </c>
      <c r="J24" s="180">
        <v>2.8944522432129025</v>
      </c>
      <c r="K24" s="180">
        <v>2.2017662918375818</v>
      </c>
      <c r="L24" s="165">
        <v>76.06849610320657</v>
      </c>
      <c r="M24" s="165">
        <v>89.6240131285171</v>
      </c>
      <c r="N24" s="165">
        <v>24.570024570024568</v>
      </c>
    </row>
    <row r="25" spans="1:14" ht="12.75">
      <c r="A25" s="183">
        <v>1920</v>
      </c>
      <c r="B25" s="165">
        <v>875.767532824</v>
      </c>
      <c r="C25" s="165">
        <v>1083</v>
      </c>
      <c r="D25" s="165">
        <v>900.2583516425</v>
      </c>
      <c r="E25" s="165">
        <v>3200</v>
      </c>
      <c r="F25" s="165">
        <v>6176</v>
      </c>
      <c r="G25" s="165">
        <v>33.84375</v>
      </c>
      <c r="H25" s="165">
        <v>17.53562176165803</v>
      </c>
      <c r="I25" s="180">
        <v>0.6789968652037618</v>
      </c>
      <c r="J25" s="180">
        <v>3.872100313479624</v>
      </c>
      <c r="K25" s="180">
        <v>0.5644252988354233</v>
      </c>
      <c r="L25" s="165">
        <v>14.576722014936852</v>
      </c>
      <c r="M25" s="165">
        <v>120.29880067472767</v>
      </c>
      <c r="N25" s="165">
        <v>32.57328990228013</v>
      </c>
    </row>
    <row r="26" spans="1:14" ht="12.75">
      <c r="A26" s="183">
        <v>1921</v>
      </c>
      <c r="B26" s="165">
        <v>1023.2058084409999</v>
      </c>
      <c r="C26" s="165">
        <v>1265.3265267420006</v>
      </c>
      <c r="D26" s="165">
        <v>1257.8717521936646</v>
      </c>
      <c r="E26" s="165">
        <v>3900</v>
      </c>
      <c r="F26" s="165">
        <v>3621.4</v>
      </c>
      <c r="G26" s="165">
        <v>32.44426991646156</v>
      </c>
      <c r="H26" s="165">
        <v>34.940258649748735</v>
      </c>
      <c r="I26" s="180">
        <v>0.9839242043094873</v>
      </c>
      <c r="J26" s="180">
        <v>2.8160186625194403</v>
      </c>
      <c r="K26" s="180">
        <v>0.9781273345207346</v>
      </c>
      <c r="L26" s="165">
        <v>34.73440526298295</v>
      </c>
      <c r="M26" s="165">
        <v>100.59264980991387</v>
      </c>
      <c r="N26" s="165">
        <v>23.86634844868735</v>
      </c>
    </row>
    <row r="27" spans="1:14" ht="12.75">
      <c r="A27" s="183">
        <v>1922</v>
      </c>
      <c r="B27" s="165">
        <v>1029.6085990149998</v>
      </c>
      <c r="C27" s="165">
        <v>1273.244406695008</v>
      </c>
      <c r="D27" s="165">
        <v>1679.0533372079012</v>
      </c>
      <c r="E27" s="165">
        <v>3600</v>
      </c>
      <c r="F27" s="165">
        <v>3479</v>
      </c>
      <c r="G27" s="165">
        <v>35.36790018597244</v>
      </c>
      <c r="H27" s="165">
        <v>36.59799961756274</v>
      </c>
      <c r="I27" s="180">
        <v>0.7962754263258336</v>
      </c>
      <c r="J27" s="180">
        <v>2.1757348342714193</v>
      </c>
      <c r="K27" s="180">
        <v>1.0500646261462796</v>
      </c>
      <c r="L27" s="165">
        <v>48.26252765759992</v>
      </c>
      <c r="M27" s="165">
        <v>75.83108758249972</v>
      </c>
      <c r="N27" s="165">
        <v>23.584905660377352</v>
      </c>
    </row>
    <row r="28" spans="1:14" ht="12.75">
      <c r="A28" s="183">
        <v>1923</v>
      </c>
      <c r="B28" s="165">
        <v>1317.482816251</v>
      </c>
      <c r="C28" s="165">
        <v>1629.2381671182357</v>
      </c>
      <c r="D28" s="165">
        <v>1905.1139336981598</v>
      </c>
      <c r="E28" s="165">
        <v>4300</v>
      </c>
      <c r="F28" s="165">
        <v>4048.3</v>
      </c>
      <c r="G28" s="165">
        <v>37.889259700424084</v>
      </c>
      <c r="H28" s="165">
        <v>40.244995853030545</v>
      </c>
      <c r="I28" s="180">
        <v>0.8583973483236225</v>
      </c>
      <c r="J28" s="180">
        <v>2.1329293993677556</v>
      </c>
      <c r="K28" s="180">
        <v>1.003748121021159</v>
      </c>
      <c r="L28" s="165">
        <v>47.059603628638186</v>
      </c>
      <c r="M28" s="165">
        <v>85.51919852665183</v>
      </c>
      <c r="N28" s="165">
        <v>30.211480362537763</v>
      </c>
    </row>
    <row r="29" spans="1:14" ht="12.75">
      <c r="A29" s="183">
        <v>1924</v>
      </c>
      <c r="B29" s="165">
        <v>1551.339217163</v>
      </c>
      <c r="C29" s="165">
        <v>1918.4319002668178</v>
      </c>
      <c r="D29" s="165">
        <v>2075.223816885976</v>
      </c>
      <c r="E29" s="165">
        <v>5500</v>
      </c>
      <c r="F29" s="165">
        <v>5500</v>
      </c>
      <c r="G29" s="165">
        <v>34.88058000485123</v>
      </c>
      <c r="H29" s="165">
        <v>34.88058000485123</v>
      </c>
      <c r="I29" s="180">
        <v>0.7933961539565003</v>
      </c>
      <c r="J29" s="180">
        <v>2.2746071133167907</v>
      </c>
      <c r="K29" s="180">
        <v>0.858239791929684</v>
      </c>
      <c r="L29" s="165">
        <v>37.73134212519956</v>
      </c>
      <c r="M29" s="165">
        <v>92.44457800920792</v>
      </c>
      <c r="N29" s="165">
        <v>29.850746268656717</v>
      </c>
    </row>
    <row r="30" spans="1:14" ht="12.75">
      <c r="A30" s="183">
        <v>1925</v>
      </c>
      <c r="B30" s="165">
        <v>1962.135769199</v>
      </c>
      <c r="C30" s="165">
        <v>2426.4350508522098</v>
      </c>
      <c r="D30" s="165">
        <v>2920.4538988800005</v>
      </c>
      <c r="E30" s="165">
        <v>6800</v>
      </c>
      <c r="F30" s="165">
        <v>6800</v>
      </c>
      <c r="G30" s="165">
        <v>35.68286839488544</v>
      </c>
      <c r="H30" s="165">
        <v>35.68286839488544</v>
      </c>
      <c r="I30" s="180">
        <v>0.9128800040828479</v>
      </c>
      <c r="J30" s="180">
        <v>2.558314522197141</v>
      </c>
      <c r="K30" s="180">
        <v>1.0987411207223476</v>
      </c>
      <c r="L30" s="165">
        <v>42.947851454117654</v>
      </c>
      <c r="M30" s="165">
        <v>83.08417577770196</v>
      </c>
      <c r="N30" s="165">
        <v>25.252525252525253</v>
      </c>
    </row>
    <row r="31" spans="1:14" ht="12.75">
      <c r="A31" s="183">
        <v>1926</v>
      </c>
      <c r="B31" s="165">
        <v>2355.7681283260004</v>
      </c>
      <c r="C31" s="165">
        <v>2913.21245348083</v>
      </c>
      <c r="D31" s="165">
        <v>3248.9082495050607</v>
      </c>
      <c r="E31" s="165">
        <v>7800</v>
      </c>
      <c r="F31" s="165">
        <v>7800</v>
      </c>
      <c r="G31" s="165">
        <v>37.348877608728586</v>
      </c>
      <c r="H31" s="165">
        <v>37.348877608728586</v>
      </c>
      <c r="I31" s="180">
        <v>0.8811894898611101</v>
      </c>
      <c r="J31" s="180">
        <v>2.3593466424682394</v>
      </c>
      <c r="K31" s="180">
        <v>0.9827308679688628</v>
      </c>
      <c r="L31" s="165">
        <v>41.6526698654495</v>
      </c>
      <c r="M31" s="165">
        <v>89.66742763279416</v>
      </c>
      <c r="N31" s="165">
        <v>26.881720430107524</v>
      </c>
    </row>
    <row r="32" spans="1:14" ht="12.75">
      <c r="A32" s="183">
        <v>1927</v>
      </c>
      <c r="B32" s="165">
        <v>2524.307800101</v>
      </c>
      <c r="C32" s="165">
        <v>3121.633590016622</v>
      </c>
      <c r="D32" s="165">
        <v>4119.99139694</v>
      </c>
      <c r="E32" s="165">
        <v>9000</v>
      </c>
      <c r="F32" s="165">
        <v>9000</v>
      </c>
      <c r="G32" s="165">
        <v>34.68481766685135</v>
      </c>
      <c r="H32" s="165">
        <v>34.68481766685135</v>
      </c>
      <c r="I32" s="180">
        <v>0.9114258656982838</v>
      </c>
      <c r="J32" s="180">
        <v>2.6277372262773726</v>
      </c>
      <c r="K32" s="180">
        <v>1.2029171961868614</v>
      </c>
      <c r="L32" s="165">
        <v>45.77768218822223</v>
      </c>
      <c r="M32" s="165">
        <v>75.76796379563126</v>
      </c>
      <c r="N32" s="165">
        <v>28.735632183908045</v>
      </c>
    </row>
    <row r="33" spans="1:14" ht="12.75">
      <c r="A33" s="183">
        <v>1928</v>
      </c>
      <c r="B33" s="165">
        <v>3174.890390023</v>
      </c>
      <c r="C33" s="165">
        <v>3926.1632379855687</v>
      </c>
      <c r="D33" s="165">
        <v>4816.879523809524</v>
      </c>
      <c r="E33" s="165">
        <v>9000</v>
      </c>
      <c r="F33" s="165">
        <v>9000</v>
      </c>
      <c r="G33" s="165">
        <v>43.62403597761743</v>
      </c>
      <c r="H33" s="165">
        <v>43.62403597761743</v>
      </c>
      <c r="I33" s="180">
        <v>1.1025451384402045</v>
      </c>
      <c r="J33" s="180">
        <v>2.527379949452401</v>
      </c>
      <c r="K33" s="180">
        <v>1.3526760808226688</v>
      </c>
      <c r="L33" s="165">
        <v>53.520883597883596</v>
      </c>
      <c r="M33" s="165">
        <v>81.50843753884227</v>
      </c>
      <c r="N33" s="165">
        <v>35.97122302158274</v>
      </c>
    </row>
    <row r="34" spans="1:14" ht="12.75">
      <c r="A34" s="183">
        <v>1929</v>
      </c>
      <c r="B34" s="165">
        <v>3424.908109975</v>
      </c>
      <c r="C34" s="165">
        <v>4121</v>
      </c>
      <c r="D34" s="165">
        <v>5149.510714285715</v>
      </c>
      <c r="E34" s="165">
        <v>10000</v>
      </c>
      <c r="F34" s="165">
        <v>10000</v>
      </c>
      <c r="G34" s="165">
        <v>41.21</v>
      </c>
      <c r="H34" s="165">
        <v>41.21</v>
      </c>
      <c r="I34" s="180">
        <v>1.0297351324337831</v>
      </c>
      <c r="J34" s="180">
        <v>2.4987506246876565</v>
      </c>
      <c r="K34" s="180">
        <v>1.286734311415721</v>
      </c>
      <c r="L34" s="165">
        <v>51.49510714285716</v>
      </c>
      <c r="M34" s="165">
        <v>80.02702059765733</v>
      </c>
      <c r="N34" s="165">
        <v>37.03703703703704</v>
      </c>
    </row>
    <row r="35" spans="1:14" ht="12.75">
      <c r="A35" s="183">
        <v>1930</v>
      </c>
      <c r="B35" s="165">
        <v>4072.600525073</v>
      </c>
      <c r="C35" s="165">
        <v>4900.3319869940515</v>
      </c>
      <c r="D35" s="165">
        <v>4718.40119047619</v>
      </c>
      <c r="E35" s="165">
        <v>9000</v>
      </c>
      <c r="F35" s="165">
        <v>9000</v>
      </c>
      <c r="G35" s="165">
        <v>54.44813318882279</v>
      </c>
      <c r="H35" s="165">
        <v>54.44813318882279</v>
      </c>
      <c r="I35" s="180">
        <v>1.2494472174895592</v>
      </c>
      <c r="J35" s="180">
        <v>2.294747577766446</v>
      </c>
      <c r="K35" s="180">
        <v>1.2030599669750612</v>
      </c>
      <c r="L35" s="165">
        <v>52.4266798941799</v>
      </c>
      <c r="M35" s="165">
        <v>103.85577209680852</v>
      </c>
      <c r="N35" s="165">
        <v>29.673590504451038</v>
      </c>
    </row>
    <row r="36" spans="1:14" ht="12.75">
      <c r="A36" s="183">
        <v>1931</v>
      </c>
      <c r="B36" s="165">
        <v>3822.778715842</v>
      </c>
      <c r="C36" s="165">
        <v>4599.735403733175</v>
      </c>
      <c r="D36" s="165">
        <v>3911.983843277024</v>
      </c>
      <c r="E36" s="165">
        <v>7800</v>
      </c>
      <c r="F36" s="165">
        <v>7800</v>
      </c>
      <c r="G36" s="165">
        <v>58.97096671452788</v>
      </c>
      <c r="H36" s="165">
        <v>58.97096671452788</v>
      </c>
      <c r="I36" s="180">
        <v>1.2581333161195773</v>
      </c>
      <c r="J36" s="180">
        <v>2.133479212253829</v>
      </c>
      <c r="K36" s="180">
        <v>1.0700174626031247</v>
      </c>
      <c r="L36" s="165">
        <v>50.1536390163721</v>
      </c>
      <c r="M36" s="165">
        <v>117.58063397010427</v>
      </c>
      <c r="N36" s="165">
        <v>22.779043280182233</v>
      </c>
    </row>
    <row r="37" spans="1:14" ht="12.75">
      <c r="A37" s="183">
        <v>1932</v>
      </c>
      <c r="B37" s="165">
        <v>3303.2766710129995</v>
      </c>
      <c r="C37" s="165">
        <v>3974.6477056121475</v>
      </c>
      <c r="D37" s="165">
        <v>5042.396243708691</v>
      </c>
      <c r="E37" s="165">
        <v>6000</v>
      </c>
      <c r="F37" s="165">
        <v>6000</v>
      </c>
      <c r="G37" s="165">
        <v>66.24412842686912</v>
      </c>
      <c r="H37" s="165">
        <v>66.24412842686912</v>
      </c>
      <c r="I37" s="180">
        <v>1.2558128611728745</v>
      </c>
      <c r="J37" s="180">
        <v>1.8957345971563981</v>
      </c>
      <c r="K37" s="180">
        <v>1.5931741686283385</v>
      </c>
      <c r="L37" s="165">
        <v>84.03993739514485</v>
      </c>
      <c r="M37" s="165">
        <v>78.82458088396456</v>
      </c>
      <c r="N37" s="165">
        <v>21.69197396963123</v>
      </c>
    </row>
    <row r="38" spans="1:14" ht="12.75">
      <c r="A38" s="183">
        <v>1933</v>
      </c>
      <c r="B38" s="165">
        <v>3104.046170584</v>
      </c>
      <c r="C38" s="165">
        <v>3734.924809141824</v>
      </c>
      <c r="D38" s="165">
        <v>4022.98768449</v>
      </c>
      <c r="E38" s="165">
        <v>5500</v>
      </c>
      <c r="F38" s="165">
        <v>5500</v>
      </c>
      <c r="G38" s="165">
        <v>67.90772380257862</v>
      </c>
      <c r="H38" s="165">
        <v>67.90772380257862</v>
      </c>
      <c r="I38" s="180">
        <v>1.1940296704417594</v>
      </c>
      <c r="J38" s="180">
        <v>1.7583120204603582</v>
      </c>
      <c r="K38" s="180">
        <v>1.2861213825095907</v>
      </c>
      <c r="L38" s="165">
        <v>73.14523062709091</v>
      </c>
      <c r="M38" s="165">
        <v>92.83957849389503</v>
      </c>
      <c r="N38" s="165">
        <v>26.45502645502646</v>
      </c>
    </row>
    <row r="39" spans="1:14" ht="12.75">
      <c r="A39" s="183">
        <v>1934</v>
      </c>
      <c r="B39" s="165">
        <v>2810.939664111</v>
      </c>
      <c r="C39" s="165">
        <v>3382.2461753246826</v>
      </c>
      <c r="D39" s="165">
        <v>3551.239937169643</v>
      </c>
      <c r="E39" s="165">
        <v>6300</v>
      </c>
      <c r="F39" s="165">
        <v>6300</v>
      </c>
      <c r="G39" s="165">
        <v>53.68644722737591</v>
      </c>
      <c r="H39" s="165">
        <v>53.68644722737591</v>
      </c>
      <c r="I39" s="180">
        <v>1.1376542802975722</v>
      </c>
      <c r="J39" s="180">
        <v>2.119071644803229</v>
      </c>
      <c r="K39" s="180">
        <v>1.1944971198014271</v>
      </c>
      <c r="L39" s="165">
        <v>56.36888789158163</v>
      </c>
      <c r="M39" s="165">
        <v>95.24127446089578</v>
      </c>
      <c r="N39" s="165">
        <v>24.69135802469136</v>
      </c>
    </row>
    <row r="40" spans="1:14" ht="12.75">
      <c r="A40" s="183">
        <v>1935</v>
      </c>
      <c r="B40" s="165">
        <v>2771.4565988530003</v>
      </c>
      <c r="C40" s="165">
        <v>3334.7384154947686</v>
      </c>
      <c r="D40" s="165">
        <v>3466.132667857143</v>
      </c>
      <c r="E40" s="165">
        <v>5500</v>
      </c>
      <c r="F40" s="165">
        <v>5500</v>
      </c>
      <c r="G40" s="165">
        <v>60.63160755445034</v>
      </c>
      <c r="H40" s="165">
        <v>60.63160755445034</v>
      </c>
      <c r="I40" s="180">
        <v>1.1905528081023806</v>
      </c>
      <c r="J40" s="180">
        <v>1.9635844341306676</v>
      </c>
      <c r="K40" s="180">
        <v>1.2374625733156526</v>
      </c>
      <c r="L40" s="165">
        <v>63.02059396103896</v>
      </c>
      <c r="M40" s="165">
        <v>96.20919725373334</v>
      </c>
      <c r="N40" s="165">
        <v>26.666666666666664</v>
      </c>
    </row>
    <row r="41" spans="1:14" ht="12.75">
      <c r="A41" s="183">
        <v>1936</v>
      </c>
      <c r="B41" s="165">
        <v>2543.158899191</v>
      </c>
      <c r="C41" s="165">
        <v>3060.0405870867617</v>
      </c>
      <c r="D41" s="165">
        <v>4055.0170461428575</v>
      </c>
      <c r="E41" s="165">
        <v>6520</v>
      </c>
      <c r="F41" s="165">
        <v>6520</v>
      </c>
      <c r="G41" s="165">
        <v>46.933137838754014</v>
      </c>
      <c r="H41" s="165">
        <v>46.933137838754014</v>
      </c>
      <c r="I41" s="180">
        <v>1.0874344659156936</v>
      </c>
      <c r="J41" s="180">
        <v>2.3169864960909736</v>
      </c>
      <c r="K41" s="180">
        <v>1.4410152971367653</v>
      </c>
      <c r="L41" s="165">
        <v>62.19351297765119</v>
      </c>
      <c r="M41" s="165">
        <v>75.46307579637624</v>
      </c>
      <c r="N41" s="165">
        <v>25.252525252525256</v>
      </c>
    </row>
    <row r="42" spans="1:14" ht="12.75">
      <c r="A42" s="183">
        <v>1937</v>
      </c>
      <c r="B42" s="165">
        <v>2824.829723443</v>
      </c>
      <c r="C42" s="165">
        <v>3398.959305332597</v>
      </c>
      <c r="D42" s="165">
        <v>3258.7170894833334</v>
      </c>
      <c r="E42" s="165">
        <v>7250</v>
      </c>
      <c r="F42" s="165">
        <v>7250</v>
      </c>
      <c r="G42" s="165">
        <v>46.88219731493237</v>
      </c>
      <c r="H42" s="165">
        <v>46.88219731493237</v>
      </c>
      <c r="I42" s="180">
        <v>0.9730773848647573</v>
      </c>
      <c r="J42" s="180">
        <v>2.075579730890352</v>
      </c>
      <c r="K42" s="180">
        <v>0.9329278813293254</v>
      </c>
      <c r="L42" s="165">
        <v>44.94782192390805</v>
      </c>
      <c r="M42" s="165">
        <v>104.30360206173954</v>
      </c>
      <c r="N42" s="165">
        <v>30.674846625766875</v>
      </c>
    </row>
    <row r="43" spans="1:14" ht="12.75">
      <c r="A43" s="184">
        <v>1938</v>
      </c>
      <c r="B43" s="173">
        <v>3506.0701002650003</v>
      </c>
      <c r="C43" s="173">
        <v>4069</v>
      </c>
      <c r="D43" s="173">
        <v>4899.358559095</v>
      </c>
      <c r="E43" s="173">
        <v>8000</v>
      </c>
      <c r="F43" s="173">
        <v>8000</v>
      </c>
      <c r="G43" s="173">
        <v>50.8625</v>
      </c>
      <c r="H43" s="173">
        <v>50.8625</v>
      </c>
      <c r="I43" s="181">
        <v>1.028044466902476</v>
      </c>
      <c r="J43" s="181">
        <v>2.0212228398180896</v>
      </c>
      <c r="K43" s="181">
        <v>1.2378369275126324</v>
      </c>
      <c r="L43" s="173">
        <v>61.2419819886875</v>
      </c>
      <c r="M43" s="173">
        <v>83.0516883163501</v>
      </c>
      <c r="N43" s="173">
        <v>23.31002331002331</v>
      </c>
    </row>
    <row r="45" spans="1:4" ht="16.5">
      <c r="A45" s="187" t="s">
        <v>205</v>
      </c>
      <c r="B45" s="185"/>
      <c r="C45" s="185"/>
      <c r="D45" s="185"/>
    </row>
    <row r="46" spans="1:7" ht="14.25">
      <c r="A46" s="188" t="s">
        <v>302</v>
      </c>
      <c r="B46" s="186"/>
      <c r="C46" s="186"/>
      <c r="D46" s="186"/>
      <c r="E46" s="170"/>
      <c r="F46" s="170"/>
      <c r="G46" s="170"/>
    </row>
    <row r="47" spans="1:7" ht="15">
      <c r="A47" s="188" t="s">
        <v>359</v>
      </c>
      <c r="B47" s="186"/>
      <c r="C47" s="186"/>
      <c r="D47" s="186"/>
      <c r="E47" s="170"/>
      <c r="F47" s="170"/>
      <c r="G47" s="170"/>
    </row>
    <row r="48" spans="1:7" ht="14.25">
      <c r="A48" s="188" t="s">
        <v>314</v>
      </c>
      <c r="B48" s="186"/>
      <c r="C48" s="186"/>
      <c r="D48" s="186"/>
      <c r="E48" s="170"/>
      <c r="F48" s="170"/>
      <c r="G48" s="170"/>
    </row>
    <row r="49" spans="1:7" ht="14.25">
      <c r="A49" s="188" t="s">
        <v>303</v>
      </c>
      <c r="B49" s="186"/>
      <c r="C49" s="186"/>
      <c r="D49" s="186"/>
      <c r="E49" s="170"/>
      <c r="F49" s="170"/>
      <c r="G49" s="170"/>
    </row>
    <row r="50" spans="1:7" ht="14.25">
      <c r="A50" s="188" t="s">
        <v>304</v>
      </c>
      <c r="B50" s="186"/>
      <c r="C50" s="186"/>
      <c r="D50" s="186"/>
      <c r="E50" s="170"/>
      <c r="F50" s="170"/>
      <c r="G50" s="170"/>
    </row>
    <row r="51" spans="1:7" ht="14.25">
      <c r="A51" s="188" t="s">
        <v>305</v>
      </c>
      <c r="B51" s="186"/>
      <c r="C51" s="186"/>
      <c r="D51" s="186"/>
      <c r="E51" s="170"/>
      <c r="F51" s="170"/>
      <c r="G51" s="170"/>
    </row>
    <row r="52" spans="1:7" ht="14.25">
      <c r="A52" s="188" t="s">
        <v>306</v>
      </c>
      <c r="B52" s="186"/>
      <c r="C52" s="186"/>
      <c r="D52" s="186"/>
      <c r="E52" s="170"/>
      <c r="F52" s="170"/>
      <c r="G52" s="170"/>
    </row>
    <row r="53" spans="1:7" ht="14.25">
      <c r="A53" s="188" t="s">
        <v>307</v>
      </c>
      <c r="B53" s="186"/>
      <c r="C53" s="186"/>
      <c r="D53" s="186"/>
      <c r="E53" s="170"/>
      <c r="F53" s="170"/>
      <c r="G53" s="170"/>
    </row>
    <row r="54" spans="1:7" ht="14.25">
      <c r="A54" s="188" t="s">
        <v>308</v>
      </c>
      <c r="B54" s="186"/>
      <c r="C54" s="186"/>
      <c r="D54" s="186"/>
      <c r="E54" s="170"/>
      <c r="F54" s="170"/>
      <c r="G54" s="170"/>
    </row>
    <row r="55" spans="1:7" ht="14.25">
      <c r="A55" s="188" t="s">
        <v>309</v>
      </c>
      <c r="B55" s="186"/>
      <c r="C55" s="186"/>
      <c r="D55" s="186"/>
      <c r="E55" s="170"/>
      <c r="F55" s="170"/>
      <c r="G55" s="170"/>
    </row>
    <row r="56" spans="1:4" ht="14.25">
      <c r="A56" s="188" t="s">
        <v>310</v>
      </c>
      <c r="B56" s="185"/>
      <c r="C56" s="185"/>
      <c r="D56" s="185"/>
    </row>
    <row r="57" spans="1:4" ht="14.25">
      <c r="A57" s="188" t="s">
        <v>311</v>
      </c>
      <c r="B57" s="185"/>
      <c r="C57" s="185"/>
      <c r="D57" s="185"/>
    </row>
    <row r="58" spans="1:4" ht="14.25">
      <c r="A58" s="188" t="s">
        <v>312</v>
      </c>
      <c r="B58" s="185"/>
      <c r="C58" s="185"/>
      <c r="D58" s="185"/>
    </row>
    <row r="59" ht="14.25">
      <c r="A59" s="188" t="s">
        <v>313</v>
      </c>
    </row>
  </sheetData>
  <mergeCells count="1">
    <mergeCell ref="A2:N2"/>
  </mergeCells>
  <printOptions/>
  <pageMargins left="0.75" right="0.75" top="1" bottom="1" header="0.4921259845" footer="0.4921259845"/>
  <pageSetup firstPageNumber="97" useFirstPageNumber="1" fitToHeight="1" fitToWidth="1" orientation="portrait" paperSize="9" scale="62"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dimension ref="A1:Q209"/>
  <sheetViews>
    <sheetView workbookViewId="0" topLeftCell="A1">
      <selection activeCell="H25" sqref="H25"/>
    </sheetView>
  </sheetViews>
  <sheetFormatPr defaultColWidth="11.421875" defaultRowHeight="12.75"/>
  <cols>
    <col min="2" max="2" width="13.140625" style="0" bestFit="1" customWidth="1"/>
    <col min="3" max="3" width="13.00390625" style="0" bestFit="1" customWidth="1"/>
    <col min="4" max="4" width="13.28125" style="0" bestFit="1" customWidth="1"/>
    <col min="5" max="5" width="12.00390625" style="0" bestFit="1" customWidth="1"/>
    <col min="6" max="6" width="13.00390625" style="0" bestFit="1" customWidth="1"/>
    <col min="7" max="7" width="12.00390625" style="0" customWidth="1"/>
    <col min="8" max="10" width="13.140625" style="0" bestFit="1" customWidth="1"/>
    <col min="11" max="12" width="12.140625" style="0" bestFit="1" customWidth="1"/>
    <col min="13" max="13" width="12.00390625" style="0" bestFit="1" customWidth="1"/>
    <col min="15" max="15" width="12.00390625" style="0" bestFit="1" customWidth="1"/>
    <col min="16" max="16" width="13.00390625" style="0" bestFit="1" customWidth="1"/>
  </cols>
  <sheetData>
    <row r="1" ht="15.75">
      <c r="A1" s="164" t="s">
        <v>343</v>
      </c>
    </row>
    <row r="3" ht="12.75">
      <c r="A3" s="1" t="s">
        <v>321</v>
      </c>
    </row>
    <row r="4" ht="12.75">
      <c r="A4" t="s">
        <v>104</v>
      </c>
    </row>
    <row r="5" ht="12.75">
      <c r="A5" t="s">
        <v>322</v>
      </c>
    </row>
    <row r="6" ht="12.75">
      <c r="A6" t="s">
        <v>323</v>
      </c>
    </row>
    <row r="7" ht="12.75">
      <c r="A7" t="s">
        <v>324</v>
      </c>
    </row>
    <row r="8" ht="12.75">
      <c r="A8" s="1"/>
    </row>
    <row r="9" spans="2:16" ht="12.75">
      <c r="B9" s="50"/>
      <c r="C9" s="50"/>
      <c r="D9" s="50"/>
      <c r="E9" s="50"/>
      <c r="F9" s="50"/>
      <c r="G9" s="50"/>
      <c r="H9" s="50"/>
      <c r="I9" s="50"/>
      <c r="J9" s="50"/>
      <c r="K9" s="50"/>
      <c r="L9" s="50"/>
      <c r="M9" s="50"/>
      <c r="N9" s="50"/>
      <c r="O9" s="50"/>
      <c r="P9" s="50"/>
    </row>
    <row r="10" spans="2:16" ht="12.75">
      <c r="B10" s="52" t="s">
        <v>44</v>
      </c>
      <c r="C10" s="50"/>
      <c r="D10" s="50"/>
      <c r="E10" s="50"/>
      <c r="F10" s="50"/>
      <c r="G10" s="50"/>
      <c r="H10" s="50"/>
      <c r="I10" s="52" t="s">
        <v>72</v>
      </c>
      <c r="J10" s="50"/>
      <c r="K10" s="50"/>
      <c r="L10" s="50"/>
      <c r="M10" s="50"/>
      <c r="N10" s="50"/>
      <c r="O10" s="50"/>
      <c r="P10" s="50"/>
    </row>
    <row r="11" spans="2:17" ht="12.75">
      <c r="B11" s="52" t="s">
        <v>94</v>
      </c>
      <c r="C11" s="52"/>
      <c r="D11" s="52" t="s">
        <v>95</v>
      </c>
      <c r="F11" t="s">
        <v>121</v>
      </c>
      <c r="H11" s="52" t="s">
        <v>96</v>
      </c>
      <c r="I11" s="52" t="s">
        <v>94</v>
      </c>
      <c r="K11" s="52" t="s">
        <v>95</v>
      </c>
      <c r="L11" s="52"/>
      <c r="M11" s="52" t="s">
        <v>97</v>
      </c>
      <c r="N11" s="50"/>
      <c r="O11" s="50"/>
      <c r="P11" s="50"/>
      <c r="Q11" s="50"/>
    </row>
    <row r="12" spans="2:17" ht="12.75">
      <c r="B12" s="88" t="s">
        <v>101</v>
      </c>
      <c r="C12" s="88" t="s">
        <v>102</v>
      </c>
      <c r="D12" s="88" t="s">
        <v>101</v>
      </c>
      <c r="E12" s="88" t="s">
        <v>102</v>
      </c>
      <c r="F12" s="88" t="s">
        <v>122</v>
      </c>
      <c r="G12" s="65" t="s">
        <v>101</v>
      </c>
      <c r="H12" s="88" t="s">
        <v>97</v>
      </c>
      <c r="I12" s="88" t="s">
        <v>101</v>
      </c>
      <c r="J12" s="88" t="s">
        <v>103</v>
      </c>
      <c r="K12" s="88" t="s">
        <v>101</v>
      </c>
      <c r="L12" s="88" t="s">
        <v>102</v>
      </c>
      <c r="M12" s="88" t="s">
        <v>101</v>
      </c>
      <c r="N12" s="88" t="s">
        <v>102</v>
      </c>
      <c r="O12" s="88" t="s">
        <v>123</v>
      </c>
      <c r="P12" s="50"/>
      <c r="Q12" s="50"/>
    </row>
    <row r="13" spans="1:17" ht="12.75">
      <c r="A13">
        <v>1992</v>
      </c>
      <c r="B13" s="50">
        <v>223885</v>
      </c>
      <c r="C13" s="50">
        <v>56034</v>
      </c>
      <c r="D13" s="88">
        <v>62762</v>
      </c>
      <c r="E13" s="52"/>
      <c r="F13" s="52">
        <f>B13+C13+D13</f>
        <v>342681</v>
      </c>
      <c r="G13" s="52">
        <f>B13+D13</f>
        <v>286647</v>
      </c>
      <c r="H13" s="50"/>
      <c r="I13" s="88">
        <v>129294</v>
      </c>
      <c r="K13" s="88">
        <v>76774</v>
      </c>
      <c r="L13" s="50"/>
      <c r="M13" s="50">
        <v>71237</v>
      </c>
      <c r="N13" s="50">
        <v>56034</v>
      </c>
      <c r="O13" s="50">
        <f>M13+N13</f>
        <v>127271</v>
      </c>
      <c r="P13" s="50"/>
      <c r="Q13" s="50"/>
    </row>
    <row r="14" spans="1:17" ht="12.75">
      <c r="A14">
        <v>1993</v>
      </c>
      <c r="B14" s="50">
        <v>257755</v>
      </c>
      <c r="C14" s="50">
        <v>62324</v>
      </c>
      <c r="D14" s="88">
        <v>55487</v>
      </c>
      <c r="F14" s="52">
        <f aca="true" t="shared" si="0" ref="F14:F20">B14+C14+D14</f>
        <v>375566</v>
      </c>
      <c r="G14" s="52">
        <f aca="true" t="shared" si="1" ref="G14:G20">B14+D14</f>
        <v>313242</v>
      </c>
      <c r="H14" s="50"/>
      <c r="I14" s="88">
        <v>157746</v>
      </c>
      <c r="J14">
        <v>8629</v>
      </c>
      <c r="K14" s="88">
        <v>70197</v>
      </c>
      <c r="L14" s="50"/>
      <c r="M14" s="50">
        <v>82289</v>
      </c>
      <c r="N14" s="50">
        <v>58180</v>
      </c>
      <c r="O14" s="50">
        <f aca="true" t="shared" si="2" ref="O14:O20">M14+N14</f>
        <v>140469</v>
      </c>
      <c r="P14" s="50"/>
      <c r="Q14" s="50"/>
    </row>
    <row r="15" spans="1:17" ht="12.75">
      <c r="A15">
        <v>1994</v>
      </c>
      <c r="B15" s="50">
        <v>284989</v>
      </c>
      <c r="C15" s="50">
        <v>65580</v>
      </c>
      <c r="D15" s="88">
        <v>58815</v>
      </c>
      <c r="F15" s="52">
        <f t="shared" si="0"/>
        <v>409384</v>
      </c>
      <c r="G15" s="52">
        <f t="shared" si="1"/>
        <v>343804</v>
      </c>
      <c r="H15" s="50"/>
      <c r="I15" s="88">
        <v>166479</v>
      </c>
      <c r="J15">
        <v>8715</v>
      </c>
      <c r="K15" s="88">
        <v>70244</v>
      </c>
      <c r="L15" s="50"/>
      <c r="M15" s="50">
        <v>90112</v>
      </c>
      <c r="N15" s="50">
        <v>63768</v>
      </c>
      <c r="O15" s="50">
        <f t="shared" si="2"/>
        <v>153880</v>
      </c>
      <c r="P15" s="50"/>
      <c r="Q15" s="50"/>
    </row>
    <row r="16" spans="1:17" ht="12.75">
      <c r="A16">
        <v>1995</v>
      </c>
      <c r="B16" s="50">
        <v>303700</v>
      </c>
      <c r="C16" s="50">
        <v>76563</v>
      </c>
      <c r="D16" s="88">
        <v>55777</v>
      </c>
      <c r="F16" s="52">
        <f t="shared" si="0"/>
        <v>436040</v>
      </c>
      <c r="G16" s="52">
        <f t="shared" si="1"/>
        <v>359477</v>
      </c>
      <c r="H16" s="50"/>
      <c r="I16" s="88">
        <v>171274</v>
      </c>
      <c r="J16">
        <v>10825</v>
      </c>
      <c r="K16" s="88">
        <v>73105</v>
      </c>
      <c r="L16" s="50"/>
      <c r="M16" s="50">
        <v>98506</v>
      </c>
      <c r="N16" s="50">
        <v>76563</v>
      </c>
      <c r="O16" s="50">
        <f t="shared" si="2"/>
        <v>175069</v>
      </c>
      <c r="P16" s="50"/>
      <c r="Q16" s="50"/>
    </row>
    <row r="17" spans="1:17" ht="12.75">
      <c r="A17">
        <v>1996</v>
      </c>
      <c r="B17" s="50">
        <v>312937</v>
      </c>
      <c r="C17" s="50">
        <v>75001</v>
      </c>
      <c r="D17" s="88">
        <v>60353</v>
      </c>
      <c r="F17" s="52">
        <f t="shared" si="0"/>
        <v>448291</v>
      </c>
      <c r="G17" s="52">
        <f t="shared" si="1"/>
        <v>373290</v>
      </c>
      <c r="H17" s="50"/>
      <c r="I17" s="88">
        <v>173011</v>
      </c>
      <c r="J17">
        <v>13105</v>
      </c>
      <c r="K17" s="88">
        <v>78598</v>
      </c>
      <c r="L17" s="50"/>
      <c r="M17" s="50">
        <v>106879</v>
      </c>
      <c r="N17" s="50">
        <v>75001</v>
      </c>
      <c r="O17" s="50">
        <f t="shared" si="2"/>
        <v>181880</v>
      </c>
      <c r="P17" s="50"/>
      <c r="Q17" s="50"/>
    </row>
    <row r="18" spans="1:17" ht="12.75">
      <c r="A18">
        <v>1997</v>
      </c>
      <c r="B18" s="50">
        <v>343012</v>
      </c>
      <c r="C18" s="50">
        <v>82080</v>
      </c>
      <c r="D18" s="88">
        <v>62481</v>
      </c>
      <c r="F18" s="52">
        <f t="shared" si="0"/>
        <v>487573</v>
      </c>
      <c r="G18" s="52">
        <f t="shared" si="1"/>
        <v>405493</v>
      </c>
      <c r="H18" s="50"/>
      <c r="I18" s="88">
        <v>189105</v>
      </c>
      <c r="J18">
        <v>13446</v>
      </c>
      <c r="K18" s="88">
        <v>98130</v>
      </c>
      <c r="L18" s="50"/>
      <c r="M18" s="50">
        <v>118801</v>
      </c>
      <c r="N18" s="50">
        <v>82080</v>
      </c>
      <c r="O18" s="50">
        <f t="shared" si="2"/>
        <v>200881</v>
      </c>
      <c r="P18" s="50"/>
      <c r="Q18" s="50"/>
    </row>
    <row r="19" spans="1:17" ht="12.75">
      <c r="A19">
        <v>1998</v>
      </c>
      <c r="B19" s="50">
        <v>445236</v>
      </c>
      <c r="C19" s="50">
        <v>93525</v>
      </c>
      <c r="D19" s="66">
        <v>79390</v>
      </c>
      <c r="F19" s="52">
        <f t="shared" si="0"/>
        <v>618151</v>
      </c>
      <c r="G19" s="52">
        <f t="shared" si="1"/>
        <v>524626</v>
      </c>
      <c r="I19" s="65">
        <v>242606</v>
      </c>
      <c r="J19">
        <v>13596</v>
      </c>
      <c r="K19" s="65">
        <v>121254</v>
      </c>
      <c r="L19" s="50"/>
      <c r="M19" s="50">
        <v>146453</v>
      </c>
      <c r="N19" s="50">
        <v>93525</v>
      </c>
      <c r="O19" s="50">
        <f t="shared" si="2"/>
        <v>239978</v>
      </c>
      <c r="P19" s="50"/>
      <c r="Q19" s="50"/>
    </row>
    <row r="20" spans="1:17" ht="12.75">
      <c r="A20">
        <v>1999</v>
      </c>
      <c r="B20" s="50">
        <v>468551</v>
      </c>
      <c r="C20" s="50">
        <v>99978</v>
      </c>
      <c r="D20" s="66">
        <v>80256</v>
      </c>
      <c r="F20" s="52">
        <f t="shared" si="0"/>
        <v>648785</v>
      </c>
      <c r="G20" s="52">
        <f t="shared" si="1"/>
        <v>548807</v>
      </c>
      <c r="H20" s="50"/>
      <c r="I20" s="66">
        <v>255358</v>
      </c>
      <c r="J20">
        <v>14371</v>
      </c>
      <c r="K20" s="66">
        <v>128095</v>
      </c>
      <c r="L20" s="50"/>
      <c r="M20" s="50">
        <v>155465</v>
      </c>
      <c r="N20" s="50">
        <v>99978</v>
      </c>
      <c r="O20" s="50">
        <f t="shared" si="2"/>
        <v>255443</v>
      </c>
      <c r="P20" s="50"/>
      <c r="Q20" s="50"/>
    </row>
    <row r="21" spans="2:16" ht="12.75">
      <c r="B21" s="50"/>
      <c r="C21" s="50"/>
      <c r="D21" s="50"/>
      <c r="E21" s="50"/>
      <c r="F21" s="50"/>
      <c r="G21" s="50"/>
      <c r="H21" s="50"/>
      <c r="I21" s="50"/>
      <c r="J21" s="50"/>
      <c r="K21" s="50"/>
      <c r="L21" s="50"/>
      <c r="M21" s="50"/>
      <c r="N21" s="50"/>
      <c r="O21" s="50"/>
      <c r="P21" s="50"/>
    </row>
    <row r="22" spans="1:16" ht="12.75">
      <c r="A22" t="s">
        <v>346</v>
      </c>
      <c r="B22" s="50"/>
      <c r="C22" s="50"/>
      <c r="D22" s="50"/>
      <c r="E22" s="50"/>
      <c r="F22" s="50"/>
      <c r="G22" s="50"/>
      <c r="H22" s="50"/>
      <c r="I22" s="50"/>
      <c r="J22" s="50"/>
      <c r="K22" s="50"/>
      <c r="L22" s="50"/>
      <c r="M22" s="50"/>
      <c r="N22" s="50"/>
      <c r="O22" s="50"/>
      <c r="P22" s="50"/>
    </row>
    <row r="23" ht="12.75">
      <c r="A23" t="s">
        <v>98</v>
      </c>
    </row>
    <row r="24" ht="12.75">
      <c r="A24" t="s">
        <v>59</v>
      </c>
    </row>
    <row r="25" ht="12.75">
      <c r="A25" t="s">
        <v>345</v>
      </c>
    </row>
    <row r="27" spans="1:3" ht="12.75">
      <c r="A27" s="222">
        <v>37264</v>
      </c>
      <c r="B27" t="s">
        <v>325</v>
      </c>
      <c r="C27" t="s">
        <v>326</v>
      </c>
    </row>
    <row r="28" ht="12.75">
      <c r="B28" t="s">
        <v>327</v>
      </c>
    </row>
    <row r="29" spans="1:9" ht="12.75">
      <c r="A29" t="s">
        <v>328</v>
      </c>
      <c r="C29" t="s">
        <v>329</v>
      </c>
      <c r="D29" t="s">
        <v>330</v>
      </c>
      <c r="E29" t="s">
        <v>331</v>
      </c>
      <c r="F29" t="s">
        <v>332</v>
      </c>
      <c r="G29" t="s">
        <v>333</v>
      </c>
      <c r="H29" t="s">
        <v>334</v>
      </c>
      <c r="I29" t="s">
        <v>335</v>
      </c>
    </row>
    <row r="30" spans="2:9" ht="12.75">
      <c r="B30" s="65">
        <v>1978</v>
      </c>
      <c r="C30" s="65">
        <v>6203</v>
      </c>
      <c r="D30" s="65">
        <v>1219</v>
      </c>
      <c r="E30" s="65">
        <f>C30+D30</f>
        <v>7422</v>
      </c>
      <c r="F30" s="65">
        <v>1036</v>
      </c>
      <c r="G30" s="65">
        <v>69</v>
      </c>
      <c r="H30" s="65">
        <v>113</v>
      </c>
      <c r="I30" s="65">
        <v>7422</v>
      </c>
    </row>
    <row r="31" spans="1:9" ht="12.75">
      <c r="A31" s="223" t="s">
        <v>336</v>
      </c>
      <c r="B31" s="65">
        <v>1979</v>
      </c>
      <c r="C31" s="65">
        <v>7334</v>
      </c>
      <c r="D31" s="65">
        <v>1323</v>
      </c>
      <c r="E31" s="65">
        <f aca="true" t="shared" si="3" ref="E31:E53">C31+D31</f>
        <v>8657</v>
      </c>
      <c r="F31" s="65">
        <v>1097</v>
      </c>
      <c r="G31" s="65">
        <v>87</v>
      </c>
      <c r="H31" s="65">
        <v>139</v>
      </c>
      <c r="I31" s="65">
        <v>8657</v>
      </c>
    </row>
    <row r="32" spans="1:9" ht="12.75">
      <c r="A32" t="s">
        <v>337</v>
      </c>
      <c r="B32" s="65">
        <v>1980</v>
      </c>
      <c r="C32" s="65">
        <v>9005</v>
      </c>
      <c r="D32" s="65">
        <v>1521</v>
      </c>
      <c r="E32" s="65">
        <f t="shared" si="3"/>
        <v>10526</v>
      </c>
      <c r="F32" s="65">
        <v>1268</v>
      </c>
      <c r="G32" s="65">
        <v>110</v>
      </c>
      <c r="H32" s="65">
        <v>143</v>
      </c>
      <c r="I32" s="65">
        <v>10526</v>
      </c>
    </row>
    <row r="33" spans="1:9" ht="12.75">
      <c r="A33" t="s">
        <v>338</v>
      </c>
      <c r="B33" s="65">
        <v>1981</v>
      </c>
      <c r="C33" s="65">
        <v>11149</v>
      </c>
      <c r="D33" s="65">
        <v>2259</v>
      </c>
      <c r="E33" s="65">
        <f t="shared" si="3"/>
        <v>13408</v>
      </c>
      <c r="F33" s="65">
        <v>1969</v>
      </c>
      <c r="G33" s="65">
        <v>131</v>
      </c>
      <c r="H33" s="65">
        <v>159</v>
      </c>
      <c r="I33" s="65">
        <v>13408</v>
      </c>
    </row>
    <row r="34" spans="2:9" ht="12.75">
      <c r="B34" s="65">
        <v>1982</v>
      </c>
      <c r="C34" s="65">
        <v>11711</v>
      </c>
      <c r="D34" s="65">
        <v>2198</v>
      </c>
      <c r="E34" s="65">
        <f t="shared" si="3"/>
        <v>13909</v>
      </c>
      <c r="F34" s="65">
        <v>1895</v>
      </c>
      <c r="G34" s="65">
        <v>137</v>
      </c>
      <c r="H34" s="65">
        <v>166</v>
      </c>
      <c r="I34" s="65">
        <v>13908</v>
      </c>
    </row>
    <row r="35" spans="2:9" ht="12.75">
      <c r="B35" s="65">
        <v>1983</v>
      </c>
      <c r="C35" s="65">
        <v>14276</v>
      </c>
      <c r="D35" s="65">
        <v>2272</v>
      </c>
      <c r="E35" s="65">
        <f t="shared" si="3"/>
        <v>16548</v>
      </c>
      <c r="F35" s="65">
        <v>1932</v>
      </c>
      <c r="G35" s="65">
        <v>153</v>
      </c>
      <c r="H35" s="65">
        <v>187</v>
      </c>
      <c r="I35" s="65">
        <v>16548</v>
      </c>
    </row>
    <row r="36" spans="2:9" ht="12.75">
      <c r="B36" s="65">
        <v>1984</v>
      </c>
      <c r="C36" s="65">
        <v>15527</v>
      </c>
      <c r="D36" s="65">
        <v>2402</v>
      </c>
      <c r="E36" s="65">
        <f t="shared" si="3"/>
        <v>17929</v>
      </c>
      <c r="F36" s="65">
        <v>2026</v>
      </c>
      <c r="G36" s="65">
        <v>173</v>
      </c>
      <c r="H36" s="65">
        <v>203</v>
      </c>
      <c r="I36" s="65">
        <v>17929</v>
      </c>
    </row>
    <row r="37" spans="2:9" ht="12.75">
      <c r="B37" s="65">
        <v>1985</v>
      </c>
      <c r="C37" s="65">
        <v>18184</v>
      </c>
      <c r="D37" s="65">
        <v>3839</v>
      </c>
      <c r="E37" s="65">
        <f t="shared" si="3"/>
        <v>22023</v>
      </c>
      <c r="F37" s="65">
        <v>3351</v>
      </c>
      <c r="G37" s="65">
        <v>184</v>
      </c>
      <c r="H37" s="65">
        <v>304</v>
      </c>
      <c r="I37" s="65">
        <v>22023</v>
      </c>
    </row>
    <row r="38" spans="2:9" ht="12.75">
      <c r="B38" s="65">
        <v>1986</v>
      </c>
      <c r="C38" s="65">
        <v>20846</v>
      </c>
      <c r="D38" s="65">
        <v>4650</v>
      </c>
      <c r="E38" s="65">
        <f t="shared" si="3"/>
        <v>25496</v>
      </c>
      <c r="F38" s="65">
        <v>4060</v>
      </c>
      <c r="G38" s="65">
        <v>204</v>
      </c>
      <c r="H38" s="65">
        <v>386</v>
      </c>
      <c r="I38" s="65">
        <v>25496</v>
      </c>
    </row>
    <row r="39" spans="2:9" ht="12.75">
      <c r="B39" s="65">
        <v>1987</v>
      </c>
      <c r="C39" s="65">
        <v>24032</v>
      </c>
      <c r="D39" s="65">
        <v>5645</v>
      </c>
      <c r="E39" s="65">
        <f t="shared" si="3"/>
        <v>29677</v>
      </c>
      <c r="F39" s="65">
        <v>4932</v>
      </c>
      <c r="G39" s="65">
        <v>249</v>
      </c>
      <c r="H39" s="65">
        <v>463</v>
      </c>
      <c r="I39" s="65">
        <v>29677</v>
      </c>
    </row>
    <row r="40" spans="2:9" ht="12.75">
      <c r="B40" s="65">
        <v>1988</v>
      </c>
      <c r="C40" s="65">
        <v>26308</v>
      </c>
      <c r="D40" s="65">
        <v>6677</v>
      </c>
      <c r="E40" s="65">
        <f t="shared" si="3"/>
        <v>32985</v>
      </c>
      <c r="F40" s="65">
        <v>5915</v>
      </c>
      <c r="G40" s="65">
        <v>293</v>
      </c>
      <c r="H40" s="65">
        <v>470</v>
      </c>
      <c r="I40" s="65">
        <v>32985</v>
      </c>
    </row>
    <row r="41" spans="2:9" ht="12.75">
      <c r="B41" s="65">
        <v>1989</v>
      </c>
      <c r="C41" s="65">
        <v>34101</v>
      </c>
      <c r="D41" s="65">
        <v>7909</v>
      </c>
      <c r="E41" s="65">
        <f t="shared" si="3"/>
        <v>42010</v>
      </c>
      <c r="F41" s="65">
        <v>6935</v>
      </c>
      <c r="G41" s="65">
        <v>397</v>
      </c>
      <c r="H41" s="65">
        <v>577</v>
      </c>
      <c r="I41" s="65">
        <v>42010</v>
      </c>
    </row>
    <row r="42" spans="2:9" ht="12.75">
      <c r="B42" s="65">
        <v>1990</v>
      </c>
      <c r="C42" s="65">
        <v>38471</v>
      </c>
      <c r="D42" s="65">
        <v>8201</v>
      </c>
      <c r="E42" s="65">
        <f t="shared" si="3"/>
        <v>46672</v>
      </c>
      <c r="F42" s="65">
        <v>6974</v>
      </c>
      <c r="G42" s="65">
        <v>452</v>
      </c>
      <c r="H42" s="65">
        <v>776</v>
      </c>
      <c r="I42" s="65">
        <v>46673</v>
      </c>
    </row>
    <row r="43" spans="2:9" ht="12.75">
      <c r="B43" s="65">
        <v>1991</v>
      </c>
      <c r="C43" s="65">
        <v>43626</v>
      </c>
      <c r="D43" s="65">
        <v>9418</v>
      </c>
      <c r="E43" s="65">
        <f t="shared" si="3"/>
        <v>53044</v>
      </c>
      <c r="F43" s="65">
        <v>7645</v>
      </c>
      <c r="G43" s="65">
        <v>528</v>
      </c>
      <c r="H43" s="65">
        <v>1245</v>
      </c>
      <c r="I43" s="65">
        <v>53043</v>
      </c>
    </row>
    <row r="44" spans="2:9" ht="12.75">
      <c r="B44" s="65">
        <v>1992</v>
      </c>
      <c r="C44" s="65">
        <v>45035</v>
      </c>
      <c r="D44" s="65">
        <v>9568</v>
      </c>
      <c r="E44" s="65">
        <f t="shared" si="3"/>
        <v>54603</v>
      </c>
      <c r="F44" s="65">
        <v>7639</v>
      </c>
      <c r="G44" s="65">
        <v>576</v>
      </c>
      <c r="H44" s="65">
        <v>1352</v>
      </c>
      <c r="I44" s="65">
        <v>54603</v>
      </c>
    </row>
    <row r="45" spans="2:9" ht="12.75">
      <c r="B45" s="65">
        <v>1993</v>
      </c>
      <c r="C45" s="65">
        <v>51147</v>
      </c>
      <c r="D45" s="65">
        <v>8459</v>
      </c>
      <c r="E45" s="65">
        <f t="shared" si="3"/>
        <v>59606</v>
      </c>
      <c r="F45" s="65">
        <v>6607</v>
      </c>
      <c r="G45" s="65">
        <v>522</v>
      </c>
      <c r="H45" s="65">
        <v>1331</v>
      </c>
      <c r="I45" s="65">
        <v>59606</v>
      </c>
    </row>
    <row r="46" spans="2:9" ht="12.75">
      <c r="B46" s="65">
        <v>1994</v>
      </c>
      <c r="C46" s="65">
        <v>53499</v>
      </c>
      <c r="D46" s="65">
        <v>8966</v>
      </c>
      <c r="E46" s="65">
        <f t="shared" si="3"/>
        <v>62465</v>
      </c>
      <c r="F46" s="65">
        <v>6887</v>
      </c>
      <c r="G46" s="65">
        <v>841</v>
      </c>
      <c r="H46" s="65">
        <v>1239</v>
      </c>
      <c r="I46" s="65">
        <v>62465</v>
      </c>
    </row>
    <row r="47" spans="2:9" ht="12.75">
      <c r="B47" s="65">
        <v>1995</v>
      </c>
      <c r="C47" s="65">
        <v>58046</v>
      </c>
      <c r="D47" s="65">
        <v>8503</v>
      </c>
      <c r="E47" s="65">
        <f t="shared" si="3"/>
        <v>66549</v>
      </c>
      <c r="F47" s="65">
        <v>6309</v>
      </c>
      <c r="G47" s="65">
        <v>829</v>
      </c>
      <c r="H47" s="65">
        <v>1365</v>
      </c>
      <c r="I47" s="65">
        <v>66549</v>
      </c>
    </row>
    <row r="48" spans="2:9" ht="12.75">
      <c r="B48" s="65">
        <v>1996</v>
      </c>
      <c r="C48" s="65">
        <v>59247</v>
      </c>
      <c r="D48" s="65">
        <v>9201</v>
      </c>
      <c r="E48" s="65">
        <f t="shared" si="3"/>
        <v>68448</v>
      </c>
      <c r="F48" s="65">
        <v>6266</v>
      </c>
      <c r="G48" s="65">
        <v>1150</v>
      </c>
      <c r="H48" s="65">
        <v>1785</v>
      </c>
      <c r="I48" s="65">
        <v>68447</v>
      </c>
    </row>
    <row r="49" spans="2:9" ht="12.75">
      <c r="B49" s="65">
        <v>1997</v>
      </c>
      <c r="C49" s="65">
        <v>64982</v>
      </c>
      <c r="D49" s="65">
        <v>9525</v>
      </c>
      <c r="E49" s="65">
        <f t="shared" si="3"/>
        <v>74507</v>
      </c>
      <c r="F49" s="65">
        <v>6258</v>
      </c>
      <c r="G49" s="65">
        <v>1198</v>
      </c>
      <c r="H49" s="65">
        <v>2069</v>
      </c>
      <c r="I49" s="65">
        <v>74507</v>
      </c>
    </row>
    <row r="50" spans="2:9" ht="12.75">
      <c r="B50" s="65">
        <v>1998</v>
      </c>
      <c r="C50" s="65">
        <v>83211</v>
      </c>
      <c r="D50" s="65">
        <v>11266</v>
      </c>
      <c r="E50" s="65">
        <f t="shared" si="3"/>
        <v>94477</v>
      </c>
      <c r="F50" s="65">
        <v>8609</v>
      </c>
      <c r="G50" s="65">
        <v>712</v>
      </c>
      <c r="H50" s="65">
        <v>1945</v>
      </c>
      <c r="I50" s="65">
        <v>94477</v>
      </c>
    </row>
    <row r="51" spans="2:9" ht="12.75">
      <c r="B51" s="65">
        <v>1999</v>
      </c>
      <c r="C51" s="65">
        <v>86503</v>
      </c>
      <c r="D51" s="65">
        <v>12958</v>
      </c>
      <c r="E51" s="65">
        <f t="shared" si="3"/>
        <v>99461</v>
      </c>
      <c r="F51" s="65">
        <v>9294</v>
      </c>
      <c r="G51" s="65">
        <v>735</v>
      </c>
      <c r="H51" s="65">
        <v>2929</v>
      </c>
      <c r="I51" s="65">
        <v>99461</v>
      </c>
    </row>
    <row r="52" spans="2:9" ht="12.75">
      <c r="B52" s="65">
        <v>2000</v>
      </c>
      <c r="C52" s="65">
        <v>101649</v>
      </c>
      <c r="D52" s="65">
        <v>16291</v>
      </c>
      <c r="E52" s="65">
        <f t="shared" si="3"/>
        <v>117940</v>
      </c>
      <c r="F52" s="65">
        <v>11467</v>
      </c>
      <c r="G52" s="65">
        <v>762</v>
      </c>
      <c r="H52" s="65">
        <v>4062</v>
      </c>
      <c r="I52" s="65">
        <v>117940</v>
      </c>
    </row>
    <row r="53" spans="2:9" ht="12.75">
      <c r="B53" s="65">
        <v>2001</v>
      </c>
      <c r="C53" s="65">
        <v>116587</v>
      </c>
      <c r="D53" s="65">
        <v>16649</v>
      </c>
      <c r="E53" s="65">
        <f t="shared" si="3"/>
        <v>133236</v>
      </c>
      <c r="F53" s="65">
        <v>11586</v>
      </c>
      <c r="G53" s="65">
        <v>772</v>
      </c>
      <c r="H53" s="65">
        <v>4291</v>
      </c>
      <c r="I53" s="65">
        <v>133236</v>
      </c>
    </row>
    <row r="54" ht="12.75">
      <c r="A54" s="1"/>
    </row>
    <row r="55" ht="12.75">
      <c r="A55" s="223" t="s">
        <v>339</v>
      </c>
    </row>
    <row r="56" ht="12.75">
      <c r="A56" s="223"/>
    </row>
    <row r="57" ht="12.75">
      <c r="A57" s="1" t="s">
        <v>342</v>
      </c>
    </row>
    <row r="58" ht="12.75">
      <c r="A58" t="s">
        <v>43</v>
      </c>
    </row>
    <row r="59" ht="12.75">
      <c r="A59" t="s">
        <v>53</v>
      </c>
    </row>
    <row r="61" spans="2:8" ht="12.75">
      <c r="B61" t="s">
        <v>44</v>
      </c>
      <c r="H61" t="s">
        <v>52</v>
      </c>
    </row>
    <row r="62" spans="2:15" ht="12.75">
      <c r="B62" t="s">
        <v>45</v>
      </c>
      <c r="C62" t="s">
        <v>46</v>
      </c>
      <c r="D62" t="s">
        <v>99</v>
      </c>
      <c r="E62" t="s">
        <v>50</v>
      </c>
      <c r="F62" t="s">
        <v>91</v>
      </c>
      <c r="G62" t="s">
        <v>42</v>
      </c>
      <c r="H62" t="s">
        <v>45</v>
      </c>
      <c r="I62" t="s">
        <v>51</v>
      </c>
      <c r="J62" t="s">
        <v>46</v>
      </c>
      <c r="K62" t="s">
        <v>47</v>
      </c>
      <c r="L62" t="s">
        <v>48</v>
      </c>
      <c r="M62" t="s">
        <v>49</v>
      </c>
      <c r="N62" t="s">
        <v>50</v>
      </c>
      <c r="O62" t="s">
        <v>42</v>
      </c>
    </row>
    <row r="63" spans="1:2" ht="12.75">
      <c r="A63">
        <f>A64-1</f>
        <v>1970</v>
      </c>
      <c r="B63" s="66">
        <v>13849</v>
      </c>
    </row>
    <row r="64" spans="1:2" ht="12.75">
      <c r="A64">
        <f>A65-1</f>
        <v>1971</v>
      </c>
      <c r="B64" s="66">
        <v>15568</v>
      </c>
    </row>
    <row r="65" spans="1:2" ht="12.75">
      <c r="A65">
        <f>A66-1</f>
        <v>1972</v>
      </c>
      <c r="B65" s="66">
        <v>17539</v>
      </c>
    </row>
    <row r="66" spans="1:2" ht="12.75">
      <c r="A66">
        <f aca="true" t="shared" si="4" ref="A66:A81">A67-1</f>
        <v>1973</v>
      </c>
      <c r="B66" s="66">
        <v>21706</v>
      </c>
    </row>
    <row r="67" spans="1:2" ht="12.75">
      <c r="A67">
        <f t="shared" si="4"/>
        <v>1974</v>
      </c>
      <c r="B67" s="66">
        <v>25644</v>
      </c>
    </row>
    <row r="68" spans="1:2" ht="12.75">
      <c r="A68">
        <f t="shared" si="4"/>
        <v>1975</v>
      </c>
      <c r="B68" s="66">
        <v>26654</v>
      </c>
    </row>
    <row r="69" spans="1:2" ht="12.75">
      <c r="A69">
        <f t="shared" si="4"/>
        <v>1976</v>
      </c>
      <c r="B69" s="66">
        <v>28069</v>
      </c>
    </row>
    <row r="70" spans="1:2" ht="12.75">
      <c r="A70">
        <f t="shared" si="4"/>
        <v>1977</v>
      </c>
      <c r="B70" s="66">
        <v>34464</v>
      </c>
    </row>
    <row r="71" spans="1:2" ht="12.75">
      <c r="A71">
        <f t="shared" si="4"/>
        <v>1978</v>
      </c>
      <c r="B71" s="66">
        <v>40761</v>
      </c>
    </row>
    <row r="72" spans="1:2" ht="12.75">
      <c r="A72">
        <f t="shared" si="4"/>
        <v>1979</v>
      </c>
      <c r="B72" s="66">
        <v>47643</v>
      </c>
    </row>
    <row r="73" spans="1:2" ht="12.75">
      <c r="A73">
        <f t="shared" si="4"/>
        <v>1980</v>
      </c>
      <c r="B73" s="66">
        <v>58127</v>
      </c>
    </row>
    <row r="74" spans="1:2" ht="12.75">
      <c r="A74">
        <f t="shared" si="4"/>
        <v>1981</v>
      </c>
      <c r="B74" s="66">
        <v>73380</v>
      </c>
    </row>
    <row r="75" spans="1:15" ht="12.75">
      <c r="A75">
        <f t="shared" si="4"/>
        <v>1982</v>
      </c>
      <c r="B75" s="66">
        <v>74828</v>
      </c>
      <c r="C75" s="50">
        <v>18250</v>
      </c>
      <c r="D75" s="50">
        <v>1078</v>
      </c>
      <c r="E75" s="50"/>
      <c r="F75" s="50">
        <f aca="true" t="shared" si="5" ref="F75:F82">B75+C75+D75</f>
        <v>94156</v>
      </c>
      <c r="G75" s="50"/>
      <c r="H75" s="50">
        <v>30359</v>
      </c>
      <c r="I75" s="50">
        <v>47078</v>
      </c>
      <c r="J75" s="50">
        <v>11777</v>
      </c>
      <c r="K75" s="50">
        <v>4141</v>
      </c>
      <c r="L75" s="50">
        <v>10474</v>
      </c>
      <c r="M75" s="50"/>
      <c r="N75" s="50"/>
      <c r="O75" s="50"/>
    </row>
    <row r="76" spans="1:15" ht="12.75">
      <c r="A76">
        <f t="shared" si="4"/>
        <v>1983</v>
      </c>
      <c r="B76" s="66">
        <v>87158</v>
      </c>
      <c r="C76" s="50">
        <v>24825</v>
      </c>
      <c r="D76" s="50">
        <v>1203</v>
      </c>
      <c r="E76" s="50"/>
      <c r="F76" s="50">
        <f t="shared" si="5"/>
        <v>113186</v>
      </c>
      <c r="G76" s="50"/>
      <c r="H76" s="50">
        <v>36149</v>
      </c>
      <c r="I76" s="50">
        <v>59776</v>
      </c>
      <c r="J76" s="50">
        <v>9897</v>
      </c>
      <c r="K76" s="50">
        <v>4883</v>
      </c>
      <c r="L76" s="50">
        <v>9507</v>
      </c>
      <c r="M76" s="50"/>
      <c r="N76" s="50"/>
      <c r="O76" s="50"/>
    </row>
    <row r="77" spans="1:15" ht="12.75">
      <c r="A77">
        <f t="shared" si="4"/>
        <v>1984</v>
      </c>
      <c r="B77" s="66">
        <v>98506</v>
      </c>
      <c r="C77" s="50">
        <v>30889</v>
      </c>
      <c r="D77" s="50">
        <v>1320</v>
      </c>
      <c r="E77" s="50"/>
      <c r="F77" s="50">
        <f t="shared" si="5"/>
        <v>130715</v>
      </c>
      <c r="G77" s="50"/>
      <c r="H77" s="50">
        <v>45570</v>
      </c>
      <c r="I77" s="50">
        <v>65574</v>
      </c>
      <c r="J77" s="50">
        <v>11632</v>
      </c>
      <c r="K77" s="50">
        <v>6398</v>
      </c>
      <c r="L77" s="50">
        <v>9079</v>
      </c>
      <c r="M77" s="50"/>
      <c r="N77" s="50"/>
      <c r="O77" s="50"/>
    </row>
    <row r="78" spans="1:15" ht="12.75">
      <c r="A78">
        <f t="shared" si="4"/>
        <v>1985</v>
      </c>
      <c r="B78" s="66">
        <v>105211</v>
      </c>
      <c r="C78" s="50">
        <v>48432</v>
      </c>
      <c r="D78" s="50">
        <v>1977</v>
      </c>
      <c r="E78" s="50"/>
      <c r="F78" s="50">
        <f t="shared" si="5"/>
        <v>155620</v>
      </c>
      <c r="G78" s="50"/>
      <c r="H78" s="50">
        <v>51397</v>
      </c>
      <c r="I78" s="50">
        <v>77780</v>
      </c>
      <c r="J78" s="50">
        <v>20398</v>
      </c>
      <c r="K78" s="50">
        <v>7067</v>
      </c>
      <c r="L78" s="50">
        <v>8147</v>
      </c>
      <c r="M78" s="50"/>
      <c r="N78" s="50"/>
      <c r="O78" s="50"/>
    </row>
    <row r="79" spans="1:15" ht="12.75">
      <c r="A79">
        <f t="shared" si="4"/>
        <v>1986</v>
      </c>
      <c r="B79" s="66">
        <v>118344</v>
      </c>
      <c r="C79" s="50">
        <v>67879</v>
      </c>
      <c r="D79" s="50">
        <v>2503</v>
      </c>
      <c r="E79" s="50"/>
      <c r="F79" s="50">
        <f t="shared" si="5"/>
        <v>188726</v>
      </c>
      <c r="G79" s="50"/>
      <c r="H79" s="50">
        <v>63707</v>
      </c>
      <c r="I79" s="50">
        <v>90701</v>
      </c>
      <c r="J79" s="50">
        <v>25032</v>
      </c>
      <c r="K79" s="50">
        <v>9176</v>
      </c>
      <c r="L79" s="50">
        <v>10727</v>
      </c>
      <c r="M79" s="50"/>
      <c r="N79" s="50"/>
      <c r="O79" s="50"/>
    </row>
    <row r="80" spans="1:15" ht="12.75">
      <c r="A80">
        <f t="shared" si="4"/>
        <v>1987</v>
      </c>
      <c r="B80" s="66">
        <v>139332</v>
      </c>
      <c r="C80" s="50">
        <v>83969</v>
      </c>
      <c r="D80" s="50">
        <v>2963</v>
      </c>
      <c r="E80" s="50"/>
      <c r="F80" s="50">
        <f t="shared" si="5"/>
        <v>226264</v>
      </c>
      <c r="G80" s="50"/>
      <c r="H80" s="50">
        <v>68017</v>
      </c>
      <c r="I80" s="50">
        <v>116168</v>
      </c>
      <c r="J80" s="50">
        <v>22825</v>
      </c>
      <c r="K80" s="50">
        <v>11329</v>
      </c>
      <c r="L80" s="50">
        <v>10760</v>
      </c>
      <c r="M80" s="50"/>
      <c r="N80" s="50"/>
      <c r="O80" s="50"/>
    </row>
    <row r="81" spans="1:15" ht="12.75">
      <c r="A81">
        <f t="shared" si="4"/>
        <v>1988</v>
      </c>
      <c r="B81" s="66">
        <v>160055</v>
      </c>
      <c r="C81" s="50">
        <v>100236</v>
      </c>
      <c r="D81" s="50">
        <v>3088</v>
      </c>
      <c r="E81" s="50"/>
      <c r="F81" s="50">
        <f t="shared" si="5"/>
        <v>263379</v>
      </c>
      <c r="G81" s="50"/>
      <c r="H81" s="50">
        <v>73396</v>
      </c>
      <c r="I81" s="50">
        <v>133920</v>
      </c>
      <c r="J81" s="50">
        <v>26592</v>
      </c>
      <c r="K81" s="50">
        <v>12252</v>
      </c>
      <c r="L81" s="50">
        <v>12634</v>
      </c>
      <c r="M81" s="50"/>
      <c r="N81" s="50"/>
      <c r="O81" s="50"/>
    </row>
    <row r="82" spans="1:15" ht="12.75">
      <c r="A82">
        <f>A83-1</f>
        <v>1989</v>
      </c>
      <c r="B82" s="66">
        <v>205730</v>
      </c>
      <c r="C82" s="50">
        <v>131555</v>
      </c>
      <c r="D82" s="50">
        <v>3218</v>
      </c>
      <c r="E82" s="50"/>
      <c r="F82" s="50">
        <f t="shared" si="5"/>
        <v>340503</v>
      </c>
      <c r="G82" s="50"/>
      <c r="H82" s="50">
        <v>87792</v>
      </c>
      <c r="I82" s="50">
        <v>166680</v>
      </c>
      <c r="J82" s="50">
        <v>30078</v>
      </c>
      <c r="K82" s="50">
        <v>13200</v>
      </c>
      <c r="L82" s="50">
        <v>16351</v>
      </c>
      <c r="M82" s="50"/>
      <c r="N82" s="50"/>
      <c r="O82" s="50"/>
    </row>
    <row r="83" spans="1:15" ht="12.75">
      <c r="A83">
        <v>1990</v>
      </c>
      <c r="B83" s="50">
        <v>233412</v>
      </c>
      <c r="C83" s="50">
        <v>174258</v>
      </c>
      <c r="D83" s="50">
        <v>5066</v>
      </c>
      <c r="E83" s="50">
        <v>25827</v>
      </c>
      <c r="F83" s="50">
        <f aca="true" t="shared" si="6" ref="F83:F90">B83+C83+D83</f>
        <v>412736</v>
      </c>
      <c r="G83" s="50">
        <v>438563</v>
      </c>
      <c r="H83" s="50">
        <v>145507</v>
      </c>
      <c r="I83" s="50">
        <v>178200</v>
      </c>
      <c r="J83" s="50">
        <v>47254</v>
      </c>
      <c r="K83" s="50">
        <v>13929</v>
      </c>
      <c r="L83" s="50">
        <v>20115</v>
      </c>
      <c r="M83" s="50"/>
      <c r="N83" s="50">
        <v>33558</v>
      </c>
      <c r="O83" s="50">
        <v>438563</v>
      </c>
    </row>
    <row r="84" spans="1:15" ht="12.75">
      <c r="A84">
        <v>1991</v>
      </c>
      <c r="B84" s="50">
        <v>264892</v>
      </c>
      <c r="C84" s="50">
        <v>202893</v>
      </c>
      <c r="D84" s="50">
        <v>8117</v>
      </c>
      <c r="E84" s="50">
        <v>34073</v>
      </c>
      <c r="F84" s="50">
        <f t="shared" si="6"/>
        <v>475902</v>
      </c>
      <c r="G84" s="50">
        <v>509975</v>
      </c>
      <c r="H84" s="50">
        <v>178551</v>
      </c>
      <c r="I84" s="50">
        <v>218805</v>
      </c>
      <c r="J84" s="50">
        <v>52367</v>
      </c>
      <c r="K84" s="50">
        <v>15770</v>
      </c>
      <c r="L84" s="50">
        <v>18344</v>
      </c>
      <c r="M84" s="50"/>
      <c r="N84" s="50">
        <v>26138</v>
      </c>
      <c r="O84" s="50">
        <v>509975</v>
      </c>
    </row>
    <row r="85" spans="1:15" ht="12.75">
      <c r="A85">
        <v>1992</v>
      </c>
      <c r="B85" s="50">
        <v>283472</v>
      </c>
      <c r="C85" s="50">
        <v>234124</v>
      </c>
      <c r="D85" s="50">
        <v>8790</v>
      </c>
      <c r="E85" s="50">
        <v>42298</v>
      </c>
      <c r="F85" s="50">
        <f t="shared" si="6"/>
        <v>526386</v>
      </c>
      <c r="G85" s="50">
        <v>568684</v>
      </c>
      <c r="H85" s="50">
        <v>211394</v>
      </c>
      <c r="I85" s="50">
        <v>243041</v>
      </c>
      <c r="J85" s="50">
        <v>51346</v>
      </c>
      <c r="K85" s="50">
        <v>19103</v>
      </c>
      <c r="L85" s="50">
        <v>16742</v>
      </c>
      <c r="M85" s="50"/>
      <c r="N85" s="50">
        <v>27058</v>
      </c>
      <c r="O85" s="50">
        <v>568684</v>
      </c>
    </row>
    <row r="86" spans="1:15" ht="12.75">
      <c r="A86">
        <v>1993</v>
      </c>
      <c r="B86" s="50">
        <v>320994</v>
      </c>
      <c r="C86" s="50">
        <v>190634</v>
      </c>
      <c r="D86" s="50">
        <v>8584</v>
      </c>
      <c r="E86" s="50">
        <v>50223</v>
      </c>
      <c r="F86" s="50">
        <f t="shared" si="6"/>
        <v>520212</v>
      </c>
      <c r="G86" s="50">
        <v>570435</v>
      </c>
      <c r="H86" s="50">
        <v>246047</v>
      </c>
      <c r="I86" s="50">
        <v>202478</v>
      </c>
      <c r="J86" s="50">
        <v>47132</v>
      </c>
      <c r="K86" s="50">
        <v>28892</v>
      </c>
      <c r="L86" s="50">
        <v>12314</v>
      </c>
      <c r="M86" s="50"/>
      <c r="N86" s="50">
        <v>35572</v>
      </c>
      <c r="O86" s="50">
        <v>570435</v>
      </c>
    </row>
    <row r="87" spans="1:15" ht="12.75">
      <c r="A87">
        <v>1994</v>
      </c>
      <c r="B87" s="50">
        <v>337902</v>
      </c>
      <c r="C87" s="50">
        <v>164749</v>
      </c>
      <c r="D87" s="50">
        <v>7877</v>
      </c>
      <c r="E87" s="50">
        <v>53764</v>
      </c>
      <c r="F87" s="50">
        <f t="shared" si="6"/>
        <v>510528</v>
      </c>
      <c r="G87" s="50">
        <v>564292</v>
      </c>
      <c r="H87" s="50">
        <v>235364</v>
      </c>
      <c r="I87" s="50">
        <v>193818</v>
      </c>
      <c r="J87" s="50">
        <v>45098</v>
      </c>
      <c r="K87" s="50">
        <v>27642</v>
      </c>
      <c r="L87" s="50">
        <v>19583</v>
      </c>
      <c r="M87" s="50"/>
      <c r="N87" s="50">
        <v>42787</v>
      </c>
      <c r="O87" s="50">
        <v>564292</v>
      </c>
    </row>
    <row r="88" spans="1:15" ht="12.75">
      <c r="A88">
        <v>1995</v>
      </c>
      <c r="B88" s="50">
        <v>375800</v>
      </c>
      <c r="C88" s="50">
        <v>162628</v>
      </c>
      <c r="D88" s="50">
        <v>6984</v>
      </c>
      <c r="E88" s="50">
        <v>53038</v>
      </c>
      <c r="F88" s="50">
        <f t="shared" si="6"/>
        <v>545412</v>
      </c>
      <c r="G88" s="50">
        <v>598450</v>
      </c>
      <c r="H88" s="50">
        <v>263005</v>
      </c>
      <c r="I88" s="50">
        <v>195091</v>
      </c>
      <c r="J88" s="50">
        <v>51462</v>
      </c>
      <c r="K88" s="50">
        <v>27324</v>
      </c>
      <c r="L88" s="50">
        <v>16717</v>
      </c>
      <c r="M88" s="50"/>
      <c r="N88" s="50">
        <v>44851</v>
      </c>
      <c r="O88" s="50">
        <v>598450</v>
      </c>
    </row>
    <row r="89" spans="1:15" ht="12.75">
      <c r="A89">
        <v>1996</v>
      </c>
      <c r="B89" s="50">
        <v>419030</v>
      </c>
      <c r="C89" s="50">
        <v>149336</v>
      </c>
      <c r="D89" s="50">
        <v>10516</v>
      </c>
      <c r="E89" s="50">
        <v>61772</v>
      </c>
      <c r="F89" s="50">
        <f t="shared" si="6"/>
        <v>578882</v>
      </c>
      <c r="G89" s="50">
        <v>640454</v>
      </c>
      <c r="H89" s="50">
        <v>300780</v>
      </c>
      <c r="I89" s="50">
        <v>185479</v>
      </c>
      <c r="J89" s="50">
        <v>47235</v>
      </c>
      <c r="K89" s="50">
        <v>39319</v>
      </c>
      <c r="L89" s="50">
        <v>15973</v>
      </c>
      <c r="M89" s="50"/>
      <c r="N89" s="50">
        <v>51668</v>
      </c>
      <c r="O89" s="50">
        <v>640454</v>
      </c>
    </row>
    <row r="90" spans="1:15" ht="12.75">
      <c r="A90">
        <v>1997</v>
      </c>
      <c r="B90" s="50">
        <v>502070</v>
      </c>
      <c r="C90" s="50">
        <v>138023</v>
      </c>
      <c r="D90" s="50">
        <v>12128</v>
      </c>
      <c r="E90" s="50">
        <v>81376</v>
      </c>
      <c r="F90" s="50">
        <f t="shared" si="6"/>
        <v>652221</v>
      </c>
      <c r="G90" s="50">
        <v>733597</v>
      </c>
      <c r="H90" s="50">
        <v>334946</v>
      </c>
      <c r="I90" s="50">
        <v>212409</v>
      </c>
      <c r="J90" s="50">
        <v>63030</v>
      </c>
      <c r="K90" s="50">
        <v>46463</v>
      </c>
      <c r="L90" s="50">
        <v>13533</v>
      </c>
      <c r="M90" s="50"/>
      <c r="N90" s="50">
        <v>63216</v>
      </c>
      <c r="O90" s="50">
        <v>733597</v>
      </c>
    </row>
    <row r="91" spans="1:16" ht="12.75">
      <c r="A91" t="s">
        <v>100</v>
      </c>
      <c r="B91" s="50"/>
      <c r="C91" s="50"/>
      <c r="D91" s="50"/>
      <c r="E91" s="50"/>
      <c r="F91" s="50"/>
      <c r="G91" s="50"/>
      <c r="H91" s="50"/>
      <c r="I91" s="50"/>
      <c r="J91" s="50"/>
      <c r="K91" s="50"/>
      <c r="L91" s="50"/>
      <c r="M91" s="50"/>
      <c r="N91" s="50"/>
      <c r="O91" s="50"/>
      <c r="P91" s="50"/>
    </row>
    <row r="92" spans="1:16" ht="12.75">
      <c r="A92" t="s">
        <v>115</v>
      </c>
      <c r="B92" s="50"/>
      <c r="C92" s="50"/>
      <c r="D92" s="50"/>
      <c r="E92" s="50"/>
      <c r="F92" s="50"/>
      <c r="G92" s="50"/>
      <c r="H92" s="50"/>
      <c r="I92" s="50"/>
      <c r="J92" s="50"/>
      <c r="K92" s="50"/>
      <c r="L92" s="50"/>
      <c r="M92" s="50"/>
      <c r="N92" s="50"/>
      <c r="O92" s="50"/>
      <c r="P92" s="50"/>
    </row>
    <row r="93" spans="1:16" ht="12.75">
      <c r="A93" t="s">
        <v>59</v>
      </c>
      <c r="B93" s="50"/>
      <c r="C93" s="50"/>
      <c r="D93" s="50"/>
      <c r="E93" s="50"/>
      <c r="F93" s="50"/>
      <c r="G93" s="50"/>
      <c r="H93" s="50"/>
      <c r="I93" s="50"/>
      <c r="J93" s="50"/>
      <c r="K93" s="50"/>
      <c r="L93" s="50"/>
      <c r="M93" s="50"/>
      <c r="N93" s="50"/>
      <c r="O93" s="50"/>
      <c r="P93" s="50"/>
    </row>
    <row r="94" spans="2:16" ht="12.75">
      <c r="B94" s="50"/>
      <c r="C94" s="50"/>
      <c r="D94" s="50"/>
      <c r="E94" s="50"/>
      <c r="F94" s="50"/>
      <c r="G94" s="50"/>
      <c r="H94" s="50"/>
      <c r="I94" s="50"/>
      <c r="J94" s="50"/>
      <c r="K94" s="50"/>
      <c r="L94" s="50"/>
      <c r="M94" s="50"/>
      <c r="N94" s="50"/>
      <c r="O94" s="50"/>
      <c r="P94" s="50"/>
    </row>
    <row r="95" spans="1:16" ht="12.75">
      <c r="A95" s="1" t="s">
        <v>344</v>
      </c>
      <c r="B95" s="50"/>
      <c r="C95" s="50"/>
      <c r="D95" s="50"/>
      <c r="E95" s="50"/>
      <c r="F95" s="50"/>
      <c r="G95" s="50"/>
      <c r="H95" s="50"/>
      <c r="I95" s="50"/>
      <c r="J95" s="50"/>
      <c r="K95" s="50"/>
      <c r="L95" s="50"/>
      <c r="M95" s="50"/>
      <c r="N95" s="50"/>
      <c r="O95" s="50"/>
      <c r="P95" s="50"/>
    </row>
    <row r="96" spans="2:8" ht="12.75">
      <c r="B96" t="s">
        <v>44</v>
      </c>
      <c r="H96" t="s">
        <v>52</v>
      </c>
    </row>
    <row r="97" spans="2:15" ht="12.75">
      <c r="B97" t="s">
        <v>45</v>
      </c>
      <c r="C97" t="s">
        <v>46</v>
      </c>
      <c r="D97" t="s">
        <v>99</v>
      </c>
      <c r="E97" t="s">
        <v>50</v>
      </c>
      <c r="F97" t="s">
        <v>91</v>
      </c>
      <c r="G97" t="s">
        <v>42</v>
      </c>
      <c r="H97" t="s">
        <v>45</v>
      </c>
      <c r="I97" t="s">
        <v>51</v>
      </c>
      <c r="J97" t="s">
        <v>46</v>
      </c>
      <c r="K97" t="s">
        <v>47</v>
      </c>
      <c r="L97" t="s">
        <v>48</v>
      </c>
      <c r="M97" t="s">
        <v>49</v>
      </c>
      <c r="N97" t="s">
        <v>50</v>
      </c>
      <c r="O97" t="s">
        <v>42</v>
      </c>
    </row>
    <row r="98" ht="12.75">
      <c r="A98">
        <v>1969</v>
      </c>
    </row>
    <row r="99" spans="1:13" ht="12.75">
      <c r="A99">
        <v>1970</v>
      </c>
      <c r="B99" s="66">
        <v>16589</v>
      </c>
      <c r="C99">
        <v>3074</v>
      </c>
      <c r="D99">
        <v>238</v>
      </c>
      <c r="F99" s="29">
        <f>SUM(B99,C99,D99)</f>
        <v>19901</v>
      </c>
      <c r="H99">
        <v>2577</v>
      </c>
      <c r="I99">
        <v>16549</v>
      </c>
      <c r="J99">
        <v>774</v>
      </c>
      <c r="K99">
        <v>443</v>
      </c>
      <c r="L99">
        <v>2771</v>
      </c>
      <c r="M99">
        <v>102</v>
      </c>
    </row>
    <row r="100" spans="1:13" ht="12.75">
      <c r="A100">
        <v>1971</v>
      </c>
      <c r="B100" s="66">
        <v>19229</v>
      </c>
      <c r="C100">
        <v>3819</v>
      </c>
      <c r="D100">
        <v>282</v>
      </c>
      <c r="F100" s="29">
        <f aca="true" t="shared" si="7" ref="F100:F114">SUM(B100,C100,D100)</f>
        <v>23330</v>
      </c>
      <c r="H100">
        <v>3324</v>
      </c>
      <c r="I100">
        <v>18432</v>
      </c>
      <c r="J100">
        <v>929</v>
      </c>
      <c r="K100">
        <v>567</v>
      </c>
      <c r="L100">
        <v>2849</v>
      </c>
      <c r="M100">
        <v>115</v>
      </c>
    </row>
    <row r="101" spans="1:13" ht="12.75">
      <c r="A101">
        <v>1972</v>
      </c>
      <c r="B101" s="66">
        <v>21512</v>
      </c>
      <c r="C101">
        <v>4207</v>
      </c>
      <c r="D101">
        <v>411</v>
      </c>
      <c r="F101" s="29">
        <f t="shared" si="7"/>
        <v>26130</v>
      </c>
      <c r="H101">
        <v>3592</v>
      </c>
      <c r="I101">
        <v>20216</v>
      </c>
      <c r="J101">
        <v>1222</v>
      </c>
      <c r="K101">
        <v>878</v>
      </c>
      <c r="L101">
        <v>2648</v>
      </c>
      <c r="M101">
        <v>130</v>
      </c>
    </row>
    <row r="102" spans="1:13" ht="12.75">
      <c r="A102">
        <v>1973</v>
      </c>
      <c r="B102" s="66">
        <v>25745</v>
      </c>
      <c r="C102">
        <v>4859</v>
      </c>
      <c r="D102">
        <v>544</v>
      </c>
      <c r="F102" s="29">
        <f t="shared" si="7"/>
        <v>31148</v>
      </c>
      <c r="H102">
        <v>5297</v>
      </c>
      <c r="I102">
        <v>21610</v>
      </c>
      <c r="J102">
        <v>1463</v>
      </c>
      <c r="K102">
        <v>1002</v>
      </c>
      <c r="L102">
        <v>3289</v>
      </c>
      <c r="M102">
        <v>151</v>
      </c>
    </row>
    <row r="103" spans="1:13" ht="12.75">
      <c r="A103">
        <v>1974</v>
      </c>
      <c r="B103" s="66">
        <v>31495</v>
      </c>
      <c r="C103">
        <v>7975</v>
      </c>
      <c r="D103">
        <v>837</v>
      </c>
      <c r="F103" s="29">
        <f t="shared" si="7"/>
        <v>40307</v>
      </c>
      <c r="H103">
        <v>6739</v>
      </c>
      <c r="I103">
        <v>27552</v>
      </c>
      <c r="J103">
        <v>2002</v>
      </c>
      <c r="K103">
        <v>1114</v>
      </c>
      <c r="L103">
        <v>5822</v>
      </c>
      <c r="M103">
        <v>183</v>
      </c>
    </row>
    <row r="104" spans="1:13" ht="12.75">
      <c r="A104">
        <v>1975</v>
      </c>
      <c r="B104" s="66">
        <v>36673</v>
      </c>
      <c r="C104">
        <v>7196</v>
      </c>
      <c r="D104">
        <v>741</v>
      </c>
      <c r="F104" s="29">
        <f t="shared" si="7"/>
        <v>44610</v>
      </c>
      <c r="H104">
        <v>8216</v>
      </c>
      <c r="I104">
        <v>29499</v>
      </c>
      <c r="J104">
        <v>2383</v>
      </c>
      <c r="K104">
        <v>1189</v>
      </c>
      <c r="L104">
        <v>5596</v>
      </c>
      <c r="M104">
        <v>231</v>
      </c>
    </row>
    <row r="105" spans="1:13" ht="12.75">
      <c r="A105">
        <v>1976</v>
      </c>
      <c r="B105" s="66">
        <v>39177</v>
      </c>
      <c r="C105">
        <v>7884</v>
      </c>
      <c r="D105">
        <v>815</v>
      </c>
      <c r="F105" s="29">
        <f t="shared" si="7"/>
        <v>47876</v>
      </c>
      <c r="H105">
        <v>10306</v>
      </c>
      <c r="I105">
        <v>31450</v>
      </c>
      <c r="J105">
        <v>3161</v>
      </c>
      <c r="K105">
        <v>1414</v>
      </c>
      <c r="L105">
        <v>4718</v>
      </c>
      <c r="M105">
        <v>263</v>
      </c>
    </row>
    <row r="106" spans="1:13" ht="12.75">
      <c r="A106">
        <v>1977</v>
      </c>
      <c r="B106" s="66">
        <v>45002</v>
      </c>
      <c r="C106">
        <v>9165</v>
      </c>
      <c r="D106">
        <v>1034</v>
      </c>
      <c r="F106" s="29">
        <f t="shared" si="7"/>
        <v>55201</v>
      </c>
      <c r="H106">
        <v>12356</v>
      </c>
      <c r="I106">
        <v>35815</v>
      </c>
      <c r="J106">
        <v>4098</v>
      </c>
      <c r="K106">
        <v>1704</v>
      </c>
      <c r="L106">
        <v>5256</v>
      </c>
      <c r="M106">
        <v>294</v>
      </c>
    </row>
    <row r="107" spans="1:13" ht="12.75">
      <c r="A107">
        <v>1978</v>
      </c>
      <c r="B107" s="66">
        <v>52371</v>
      </c>
      <c r="C107">
        <v>9877</v>
      </c>
      <c r="D107">
        <v>736</v>
      </c>
      <c r="F107" s="29">
        <f t="shared" si="7"/>
        <v>62984</v>
      </c>
      <c r="H107">
        <v>15334</v>
      </c>
      <c r="I107">
        <v>40517</v>
      </c>
      <c r="J107">
        <v>3811</v>
      </c>
      <c r="K107">
        <v>1649</v>
      </c>
      <c r="L107">
        <v>5251</v>
      </c>
      <c r="M107">
        <v>333</v>
      </c>
    </row>
    <row r="108" spans="1:13" ht="12.75">
      <c r="A108">
        <v>1979</v>
      </c>
      <c r="B108" s="66">
        <v>62370</v>
      </c>
      <c r="C108">
        <v>11074</v>
      </c>
      <c r="D108">
        <v>875</v>
      </c>
      <c r="F108" s="29">
        <f t="shared" si="7"/>
        <v>74319</v>
      </c>
      <c r="H108">
        <v>17841</v>
      </c>
      <c r="I108">
        <v>48570</v>
      </c>
      <c r="J108">
        <v>4639</v>
      </c>
      <c r="K108">
        <v>2007</v>
      </c>
      <c r="L108">
        <v>5917</v>
      </c>
      <c r="M108">
        <v>374</v>
      </c>
    </row>
    <row r="109" spans="1:13" ht="12.75">
      <c r="A109">
        <v>1980</v>
      </c>
      <c r="B109" s="66">
        <v>73228</v>
      </c>
      <c r="C109">
        <v>13502</v>
      </c>
      <c r="D109">
        <v>902</v>
      </c>
      <c r="F109" s="29">
        <f t="shared" si="7"/>
        <v>87632</v>
      </c>
      <c r="H109">
        <v>24395</v>
      </c>
      <c r="I109">
        <v>53861</v>
      </c>
      <c r="J109">
        <v>7058</v>
      </c>
      <c r="K109">
        <v>2347</v>
      </c>
      <c r="L109">
        <v>6827</v>
      </c>
      <c r="M109">
        <v>429</v>
      </c>
    </row>
    <row r="110" spans="1:13" ht="12.75">
      <c r="A110">
        <v>1981</v>
      </c>
      <c r="B110" s="66">
        <v>89266</v>
      </c>
      <c r="C110">
        <v>18224</v>
      </c>
      <c r="D110">
        <v>990</v>
      </c>
      <c r="F110" s="29">
        <f t="shared" si="7"/>
        <v>108480</v>
      </c>
      <c r="H110">
        <v>30190</v>
      </c>
      <c r="I110">
        <v>63489</v>
      </c>
      <c r="J110">
        <v>8837</v>
      </c>
      <c r="K110">
        <v>2664</v>
      </c>
      <c r="L110">
        <v>11537</v>
      </c>
      <c r="M110">
        <v>486</v>
      </c>
    </row>
    <row r="111" spans="1:13" ht="12.75">
      <c r="A111">
        <v>1982</v>
      </c>
      <c r="B111" s="66">
        <v>98661</v>
      </c>
      <c r="C111">
        <v>22862</v>
      </c>
      <c r="D111">
        <v>1078</v>
      </c>
      <c r="F111" s="29">
        <f t="shared" si="7"/>
        <v>122601</v>
      </c>
      <c r="H111">
        <v>31758</v>
      </c>
      <c r="I111">
        <v>75118</v>
      </c>
      <c r="J111">
        <v>8497</v>
      </c>
      <c r="K111">
        <v>3618</v>
      </c>
      <c r="L111">
        <v>13177</v>
      </c>
      <c r="M111">
        <v>547</v>
      </c>
    </row>
    <row r="112" spans="1:13" ht="12.75">
      <c r="A112">
        <v>1983</v>
      </c>
      <c r="B112" s="66">
        <v>10671</v>
      </c>
      <c r="C112">
        <v>23188</v>
      </c>
      <c r="D112">
        <v>1133</v>
      </c>
      <c r="F112" s="29">
        <f t="shared" si="7"/>
        <v>34992</v>
      </c>
      <c r="H112">
        <v>38744</v>
      </c>
      <c r="I112">
        <v>76449</v>
      </c>
      <c r="J112">
        <v>8065</v>
      </c>
      <c r="K112">
        <v>4243</v>
      </c>
      <c r="L112">
        <v>13501</v>
      </c>
      <c r="M112">
        <v>597</v>
      </c>
    </row>
    <row r="113" spans="1:13" ht="12.75">
      <c r="A113">
        <v>1984</v>
      </c>
      <c r="B113" s="66">
        <v>120918</v>
      </c>
      <c r="C113">
        <v>30700</v>
      </c>
      <c r="D113">
        <v>1221</v>
      </c>
      <c r="F113" s="29">
        <f t="shared" si="7"/>
        <v>152839</v>
      </c>
      <c r="H113">
        <v>53641</v>
      </c>
      <c r="I113">
        <v>82041</v>
      </c>
      <c r="J113">
        <v>8806</v>
      </c>
      <c r="K113">
        <v>4935</v>
      </c>
      <c r="L113">
        <v>14047</v>
      </c>
      <c r="M113">
        <v>632</v>
      </c>
    </row>
    <row r="114" spans="1:13" ht="12.75">
      <c r="A114">
        <v>1985</v>
      </c>
      <c r="B114" s="66">
        <v>129397</v>
      </c>
      <c r="C114">
        <v>33595</v>
      </c>
      <c r="D114">
        <v>1680</v>
      </c>
      <c r="F114" s="29">
        <f t="shared" si="7"/>
        <v>164672</v>
      </c>
      <c r="H114">
        <v>57667</v>
      </c>
      <c r="I114">
        <v>86811</v>
      </c>
      <c r="J114">
        <v>9476</v>
      </c>
      <c r="K114">
        <v>5259</v>
      </c>
      <c r="L114">
        <v>12639</v>
      </c>
      <c r="M114">
        <v>662</v>
      </c>
    </row>
    <row r="116" ht="12.75">
      <c r="A116" t="s">
        <v>105</v>
      </c>
    </row>
    <row r="117" ht="12.75">
      <c r="A117" t="s">
        <v>114</v>
      </c>
    </row>
    <row r="119" ht="12.75">
      <c r="A119" s="1" t="s">
        <v>340</v>
      </c>
    </row>
    <row r="120" spans="1:3" ht="12.75">
      <c r="A120" t="s">
        <v>107</v>
      </c>
      <c r="C120" t="s">
        <v>112</v>
      </c>
    </row>
    <row r="122" spans="2:8" ht="12.75">
      <c r="B122" t="s">
        <v>44</v>
      </c>
      <c r="H122" t="s">
        <v>52</v>
      </c>
    </row>
    <row r="123" spans="2:15" ht="12.75">
      <c r="B123" t="s">
        <v>45</v>
      </c>
      <c r="C123" t="s">
        <v>108</v>
      </c>
      <c r="E123" t="s">
        <v>50</v>
      </c>
      <c r="F123" t="s">
        <v>91</v>
      </c>
      <c r="G123" t="s">
        <v>42</v>
      </c>
      <c r="H123" t="s">
        <v>45</v>
      </c>
      <c r="I123" t="s">
        <v>51</v>
      </c>
      <c r="J123" t="s">
        <v>46</v>
      </c>
      <c r="L123" t="s">
        <v>48</v>
      </c>
      <c r="M123" t="s">
        <v>49</v>
      </c>
      <c r="N123" t="s">
        <v>50</v>
      </c>
      <c r="O123" t="s">
        <v>42</v>
      </c>
    </row>
    <row r="124" spans="1:10" ht="12.75">
      <c r="A124">
        <v>1966</v>
      </c>
      <c r="B124">
        <v>9312</v>
      </c>
      <c r="C124" s="50">
        <v>386</v>
      </c>
      <c r="F124" s="29">
        <f>B124+C124</f>
        <v>9698</v>
      </c>
      <c r="I124">
        <v>7103</v>
      </c>
      <c r="J124">
        <v>695</v>
      </c>
    </row>
    <row r="125" spans="1:10" ht="12.75">
      <c r="A125">
        <v>1967</v>
      </c>
      <c r="B125">
        <v>9779</v>
      </c>
      <c r="C125" s="50">
        <v>411</v>
      </c>
      <c r="F125" s="29">
        <f aca="true" t="shared" si="8" ref="F125:F132">B125+C125</f>
        <v>10190</v>
      </c>
      <c r="I125">
        <v>7498</v>
      </c>
      <c r="J125">
        <v>735</v>
      </c>
    </row>
    <row r="126" spans="1:10" ht="12.75">
      <c r="A126">
        <v>1968</v>
      </c>
      <c r="B126">
        <v>10325</v>
      </c>
      <c r="C126" s="50">
        <v>433</v>
      </c>
      <c r="F126" s="29">
        <f t="shared" si="8"/>
        <v>10758</v>
      </c>
      <c r="I126">
        <v>8139</v>
      </c>
      <c r="J126">
        <v>807</v>
      </c>
    </row>
    <row r="127" spans="1:6" ht="12.75">
      <c r="A127">
        <v>1969</v>
      </c>
      <c r="F127" s="29">
        <v>11758</v>
      </c>
    </row>
    <row r="128" spans="1:10" ht="12.75">
      <c r="A128">
        <v>1970</v>
      </c>
      <c r="B128" s="66">
        <v>14148</v>
      </c>
      <c r="C128">
        <v>2839</v>
      </c>
      <c r="F128" s="29">
        <f t="shared" si="8"/>
        <v>16987</v>
      </c>
      <c r="I128">
        <v>10673</v>
      </c>
      <c r="J128">
        <v>1105</v>
      </c>
    </row>
    <row r="129" spans="1:10" ht="12.75">
      <c r="A129">
        <v>1971</v>
      </c>
      <c r="B129" s="66">
        <v>15782</v>
      </c>
      <c r="C129">
        <v>3253</v>
      </c>
      <c r="F129" s="29">
        <f t="shared" si="8"/>
        <v>19035</v>
      </c>
      <c r="I129">
        <v>11497</v>
      </c>
      <c r="J129">
        <v>1455</v>
      </c>
    </row>
    <row r="130" spans="1:10" ht="12.75">
      <c r="A130">
        <v>1972</v>
      </c>
      <c r="B130" s="66">
        <v>17093</v>
      </c>
      <c r="C130">
        <v>3005</v>
      </c>
      <c r="F130" s="29">
        <f t="shared" si="8"/>
        <v>20098</v>
      </c>
      <c r="I130">
        <v>11708</v>
      </c>
      <c r="J130">
        <v>1734</v>
      </c>
    </row>
    <row r="131" spans="1:10" ht="12.75">
      <c r="A131">
        <v>1973</v>
      </c>
      <c r="B131" s="66">
        <v>19131</v>
      </c>
      <c r="C131">
        <v>3306</v>
      </c>
      <c r="F131" s="29">
        <f t="shared" si="8"/>
        <v>22437</v>
      </c>
      <c r="I131">
        <v>12371</v>
      </c>
      <c r="J131">
        <v>2256</v>
      </c>
    </row>
    <row r="132" spans="1:10" ht="12.75">
      <c r="A132">
        <v>1974</v>
      </c>
      <c r="B132" s="66">
        <v>21783</v>
      </c>
      <c r="C132">
        <v>5230</v>
      </c>
      <c r="F132" s="29">
        <f t="shared" si="8"/>
        <v>27013</v>
      </c>
      <c r="I132">
        <v>14709</v>
      </c>
      <c r="J132">
        <v>2380</v>
      </c>
    </row>
    <row r="134" ht="12.75">
      <c r="A134" t="s">
        <v>106</v>
      </c>
    </row>
    <row r="136" spans="2:8" ht="12.75">
      <c r="B136" t="s">
        <v>44</v>
      </c>
      <c r="H136" t="s">
        <v>52</v>
      </c>
    </row>
    <row r="137" spans="2:15" ht="12.75">
      <c r="B137" t="s">
        <v>109</v>
      </c>
      <c r="C137" t="s">
        <v>110</v>
      </c>
      <c r="D137" t="s">
        <v>113</v>
      </c>
      <c r="F137" t="s">
        <v>91</v>
      </c>
      <c r="G137" t="s">
        <v>42</v>
      </c>
      <c r="H137" t="s">
        <v>45</v>
      </c>
      <c r="I137" t="s">
        <v>51</v>
      </c>
      <c r="J137" t="s">
        <v>46</v>
      </c>
      <c r="K137" t="s">
        <v>47</v>
      </c>
      <c r="L137" t="s">
        <v>48</v>
      </c>
      <c r="M137" t="s">
        <v>49</v>
      </c>
      <c r="N137" t="s">
        <v>50</v>
      </c>
      <c r="O137" t="s">
        <v>42</v>
      </c>
    </row>
    <row r="138" spans="1:12" ht="12.75">
      <c r="A138">
        <v>1966</v>
      </c>
      <c r="B138" s="50">
        <v>126</v>
      </c>
      <c r="C138" s="50">
        <v>9186</v>
      </c>
      <c r="D138" s="50">
        <v>386</v>
      </c>
      <c r="E138" s="29">
        <f>B138+C138</f>
        <v>9312</v>
      </c>
      <c r="I138">
        <v>7103</v>
      </c>
      <c r="J138">
        <v>695</v>
      </c>
      <c r="L138">
        <v>65284</v>
      </c>
    </row>
    <row r="139" spans="1:12" ht="12.75">
      <c r="A139">
        <v>1967</v>
      </c>
      <c r="B139" s="66">
        <v>269</v>
      </c>
      <c r="C139" s="50">
        <v>9510</v>
      </c>
      <c r="D139" s="50">
        <v>411</v>
      </c>
      <c r="E139" s="29">
        <f>B139+C139</f>
        <v>9779</v>
      </c>
      <c r="I139">
        <v>7498</v>
      </c>
      <c r="J139">
        <v>735</v>
      </c>
      <c r="L139">
        <v>71671</v>
      </c>
    </row>
    <row r="140" spans="1:12" ht="12.75">
      <c r="A140">
        <v>1968</v>
      </c>
      <c r="B140" s="66">
        <v>119</v>
      </c>
      <c r="C140" s="50">
        <v>10206</v>
      </c>
      <c r="D140" s="50">
        <v>433</v>
      </c>
      <c r="E140" s="29">
        <f>B140+C140</f>
        <v>10325</v>
      </c>
      <c r="I140">
        <v>8139</v>
      </c>
      <c r="J140">
        <v>807</v>
      </c>
      <c r="L140">
        <v>81011</v>
      </c>
    </row>
    <row r="141" ht="12.75">
      <c r="B141" s="66"/>
    </row>
    <row r="142" ht="12.75">
      <c r="A142" t="s">
        <v>111</v>
      </c>
    </row>
    <row r="144" spans="2:8" ht="12.75">
      <c r="B144" t="s">
        <v>44</v>
      </c>
      <c r="H144" t="s">
        <v>52</v>
      </c>
    </row>
    <row r="145" spans="2:10" ht="12.75">
      <c r="B145" t="s">
        <v>45</v>
      </c>
      <c r="C145" t="s">
        <v>108</v>
      </c>
      <c r="D145" t="s">
        <v>91</v>
      </c>
      <c r="E145" t="s">
        <v>50</v>
      </c>
      <c r="G145" t="s">
        <v>42</v>
      </c>
      <c r="H145" t="s">
        <v>45</v>
      </c>
      <c r="I145" t="s">
        <v>51</v>
      </c>
      <c r="J145" t="s">
        <v>46</v>
      </c>
    </row>
    <row r="146" spans="1:10" ht="12.75">
      <c r="A146">
        <v>1965</v>
      </c>
      <c r="B146">
        <v>9498</v>
      </c>
      <c r="C146" s="66">
        <v>192</v>
      </c>
      <c r="D146" s="29">
        <f>B146+C146</f>
        <v>9690</v>
      </c>
      <c r="I146">
        <v>7079</v>
      </c>
      <c r="J146">
        <v>81</v>
      </c>
    </row>
    <row r="147" spans="1:10" ht="12.75">
      <c r="A147">
        <v>1966</v>
      </c>
      <c r="B147">
        <v>9324</v>
      </c>
      <c r="C147" s="50">
        <v>180</v>
      </c>
      <c r="D147" s="29">
        <f>B147+C147</f>
        <v>9504</v>
      </c>
      <c r="I147">
        <v>7116</v>
      </c>
      <c r="J147">
        <v>99</v>
      </c>
    </row>
    <row r="148" spans="1:10" ht="12.75">
      <c r="A148">
        <v>1967</v>
      </c>
      <c r="B148">
        <v>9934</v>
      </c>
      <c r="C148" s="50">
        <v>195</v>
      </c>
      <c r="D148" s="29">
        <f>B148+C148</f>
        <v>10129</v>
      </c>
      <c r="I148">
        <v>7502</v>
      </c>
      <c r="J148">
        <v>110</v>
      </c>
    </row>
    <row r="149" spans="1:10" ht="12.75">
      <c r="A149">
        <v>1968</v>
      </c>
      <c r="B149">
        <v>10295</v>
      </c>
      <c r="C149" s="50">
        <v>217</v>
      </c>
      <c r="D149" s="29">
        <f>B149+C149</f>
        <v>10512</v>
      </c>
      <c r="I149">
        <v>7840</v>
      </c>
      <c r="J149">
        <v>154</v>
      </c>
    </row>
    <row r="150" spans="1:10" ht="12.75">
      <c r="A150">
        <v>1969</v>
      </c>
      <c r="B150">
        <v>11258</v>
      </c>
      <c r="C150" s="50">
        <v>500</v>
      </c>
      <c r="D150" s="29">
        <f>B150+C150</f>
        <v>11758</v>
      </c>
      <c r="I150">
        <v>8460</v>
      </c>
      <c r="J150">
        <v>135</v>
      </c>
    </row>
    <row r="152" ht="12.75">
      <c r="A152" t="s">
        <v>118</v>
      </c>
    </row>
    <row r="154" spans="2:8" ht="12.75">
      <c r="B154" t="s">
        <v>44</v>
      </c>
      <c r="H154" t="s">
        <v>52</v>
      </c>
    </row>
    <row r="155" spans="2:11" ht="12.75">
      <c r="B155" t="s">
        <v>45</v>
      </c>
      <c r="C155" t="s">
        <v>108</v>
      </c>
      <c r="D155" t="s">
        <v>91</v>
      </c>
      <c r="E155" t="s">
        <v>50</v>
      </c>
      <c r="F155" t="s">
        <v>42</v>
      </c>
      <c r="H155" t="s">
        <v>45</v>
      </c>
      <c r="I155" t="s">
        <v>51</v>
      </c>
      <c r="J155" t="s">
        <v>46</v>
      </c>
      <c r="K155" t="s">
        <v>50</v>
      </c>
    </row>
    <row r="156" spans="1:11" ht="12.75">
      <c r="A156">
        <v>1959</v>
      </c>
      <c r="B156">
        <v>6234</v>
      </c>
      <c r="C156">
        <v>422</v>
      </c>
      <c r="D156" s="29">
        <f>B156+C156</f>
        <v>6656</v>
      </c>
      <c r="E156">
        <v>680</v>
      </c>
      <c r="I156">
        <v>5255</v>
      </c>
      <c r="J156">
        <v>303</v>
      </c>
      <c r="K156">
        <v>366</v>
      </c>
    </row>
    <row r="157" spans="1:11" ht="12.75">
      <c r="A157">
        <v>1960</v>
      </c>
      <c r="B157">
        <v>7131</v>
      </c>
      <c r="C157">
        <v>456</v>
      </c>
      <c r="D157" s="29">
        <f aca="true" t="shared" si="9" ref="D157:D163">B157+C157</f>
        <v>7587</v>
      </c>
      <c r="E157">
        <v>773</v>
      </c>
      <c r="I157">
        <v>5983</v>
      </c>
      <c r="J157">
        <v>350</v>
      </c>
      <c r="K157">
        <v>416</v>
      </c>
    </row>
    <row r="158" spans="1:11" ht="12.75">
      <c r="A158">
        <v>1961</v>
      </c>
      <c r="B158">
        <v>7539</v>
      </c>
      <c r="C158">
        <v>500</v>
      </c>
      <c r="D158" s="29">
        <f t="shared" si="9"/>
        <v>8039</v>
      </c>
      <c r="E158">
        <v>806</v>
      </c>
      <c r="I158">
        <v>6152</v>
      </c>
      <c r="J158">
        <v>375</v>
      </c>
      <c r="K158">
        <v>458</v>
      </c>
    </row>
    <row r="159" spans="1:11" ht="12.75">
      <c r="A159">
        <v>1962</v>
      </c>
      <c r="B159">
        <v>7760</v>
      </c>
      <c r="C159">
        <v>556</v>
      </c>
      <c r="D159" s="29">
        <f t="shared" si="9"/>
        <v>8316</v>
      </c>
      <c r="E159">
        <v>849</v>
      </c>
      <c r="I159">
        <v>6164</v>
      </c>
      <c r="J159">
        <v>469</v>
      </c>
      <c r="K159">
        <v>536</v>
      </c>
    </row>
    <row r="160" spans="1:11" ht="12.75">
      <c r="A160">
        <v>1963</v>
      </c>
      <c r="B160">
        <v>8198</v>
      </c>
      <c r="C160">
        <v>631</v>
      </c>
      <c r="D160" s="29">
        <f t="shared" si="9"/>
        <v>8829</v>
      </c>
      <c r="E160">
        <v>815</v>
      </c>
      <c r="I160">
        <v>6180</v>
      </c>
      <c r="J160">
        <v>596</v>
      </c>
      <c r="K160">
        <v>546</v>
      </c>
    </row>
    <row r="161" spans="1:11" ht="12.75">
      <c r="A161">
        <v>1964</v>
      </c>
      <c r="B161">
        <v>8720</v>
      </c>
      <c r="C161">
        <v>405</v>
      </c>
      <c r="D161" s="29">
        <f t="shared" si="9"/>
        <v>9125</v>
      </c>
      <c r="E161">
        <v>938</v>
      </c>
      <c r="I161">
        <v>6594</v>
      </c>
      <c r="J161">
        <v>681</v>
      </c>
      <c r="K161">
        <v>654</v>
      </c>
    </row>
    <row r="162" spans="1:11" ht="12.75">
      <c r="A162">
        <v>1965</v>
      </c>
      <c r="B162">
        <v>9498</v>
      </c>
      <c r="C162">
        <v>401</v>
      </c>
      <c r="D162" s="29">
        <f t="shared" si="9"/>
        <v>9899</v>
      </c>
      <c r="E162">
        <v>1136</v>
      </c>
      <c r="I162">
        <v>7079</v>
      </c>
      <c r="J162">
        <v>685</v>
      </c>
      <c r="K162">
        <v>737</v>
      </c>
    </row>
    <row r="163" spans="1:11" ht="12.75">
      <c r="A163">
        <v>1966</v>
      </c>
      <c r="B163">
        <v>9312</v>
      </c>
      <c r="C163">
        <v>386</v>
      </c>
      <c r="D163" s="29">
        <f t="shared" si="9"/>
        <v>9698</v>
      </c>
      <c r="E163">
        <v>1142</v>
      </c>
      <c r="I163">
        <v>7103</v>
      </c>
      <c r="J163">
        <v>695</v>
      </c>
      <c r="K163">
        <v>777</v>
      </c>
    </row>
    <row r="165" ht="12.75">
      <c r="A165" t="s">
        <v>172</v>
      </c>
    </row>
    <row r="166" ht="12.75">
      <c r="A166" s="151" t="s">
        <v>169</v>
      </c>
    </row>
    <row r="167" ht="12.75">
      <c r="A167" s="151"/>
    </row>
    <row r="168" ht="12.75">
      <c r="A168" s="1" t="s">
        <v>341</v>
      </c>
    </row>
    <row r="169" ht="12.75">
      <c r="B169" t="s">
        <v>54</v>
      </c>
    </row>
    <row r="170" spans="2:3" ht="12.75">
      <c r="B170" t="s">
        <v>55</v>
      </c>
      <c r="C170" t="s">
        <v>56</v>
      </c>
    </row>
    <row r="171" spans="1:3" ht="12.75">
      <c r="A171">
        <v>1964</v>
      </c>
      <c r="B171" s="50">
        <v>10040</v>
      </c>
      <c r="C171" s="50">
        <v>852</v>
      </c>
    </row>
    <row r="172" spans="1:3" ht="12.75">
      <c r="A172">
        <v>1965</v>
      </c>
      <c r="B172" s="50">
        <v>11103</v>
      </c>
      <c r="C172" s="50">
        <v>844</v>
      </c>
    </row>
    <row r="173" spans="1:3" ht="12.75">
      <c r="A173">
        <v>1966</v>
      </c>
      <c r="B173" s="50">
        <v>12037</v>
      </c>
      <c r="C173" s="50">
        <v>813</v>
      </c>
    </row>
    <row r="174" spans="1:3" ht="12.75">
      <c r="A174">
        <v>1967</v>
      </c>
      <c r="B174" s="50">
        <v>13114</v>
      </c>
      <c r="C174" s="50">
        <v>866</v>
      </c>
    </row>
    <row r="175" spans="1:3" ht="12.75">
      <c r="A175">
        <v>1968</v>
      </c>
      <c r="B175" s="50">
        <v>13593</v>
      </c>
      <c r="C175" s="50">
        <v>999</v>
      </c>
    </row>
    <row r="176" spans="1:3" ht="12.75">
      <c r="A176">
        <v>1969</v>
      </c>
      <c r="B176" s="50">
        <v>16005</v>
      </c>
      <c r="C176" s="50">
        <v>1329</v>
      </c>
    </row>
    <row r="177" spans="1:3" ht="12.75">
      <c r="A177">
        <v>1970</v>
      </c>
      <c r="B177" s="50">
        <v>17528</v>
      </c>
      <c r="C177" s="50">
        <v>3472</v>
      </c>
    </row>
    <row r="178" spans="1:3" ht="12.75">
      <c r="A178">
        <v>1971</v>
      </c>
      <c r="B178" s="50">
        <v>20409</v>
      </c>
      <c r="C178" s="50">
        <v>4326</v>
      </c>
    </row>
    <row r="179" spans="1:3" ht="12.75">
      <c r="A179">
        <v>1972</v>
      </c>
      <c r="B179" s="50">
        <v>22921</v>
      </c>
      <c r="C179" s="50">
        <v>4866</v>
      </c>
    </row>
    <row r="180" spans="1:3" ht="12.75">
      <c r="A180">
        <v>1973</v>
      </c>
      <c r="B180" s="50">
        <v>27732</v>
      </c>
      <c r="C180" s="50">
        <v>5629</v>
      </c>
    </row>
    <row r="181" spans="1:3" ht="12.75">
      <c r="A181">
        <v>1974</v>
      </c>
      <c r="B181" s="50">
        <v>33645</v>
      </c>
      <c r="C181" s="50">
        <v>9022</v>
      </c>
    </row>
    <row r="182" spans="1:3" ht="12.75">
      <c r="A182">
        <v>1975</v>
      </c>
      <c r="B182" s="50">
        <v>36806</v>
      </c>
      <c r="C182" s="50">
        <v>8656</v>
      </c>
    </row>
    <row r="183" spans="1:3" ht="12.75">
      <c r="A183">
        <v>1976</v>
      </c>
      <c r="B183" s="50">
        <v>40513</v>
      </c>
      <c r="C183" s="50">
        <v>9540</v>
      </c>
    </row>
    <row r="184" spans="1:3" ht="12.75">
      <c r="A184">
        <v>1977</v>
      </c>
      <c r="B184" s="50">
        <v>48336</v>
      </c>
      <c r="C184" s="50">
        <v>10001</v>
      </c>
    </row>
    <row r="185" spans="1:3" ht="12.75">
      <c r="A185">
        <v>1978</v>
      </c>
      <c r="B185" s="50">
        <v>55760</v>
      </c>
      <c r="C185" s="50">
        <v>11040</v>
      </c>
    </row>
    <row r="186" spans="1:3" ht="12.75">
      <c r="A186">
        <v>1979</v>
      </c>
      <c r="B186" s="50">
        <v>68102</v>
      </c>
      <c r="C186" s="50">
        <v>13336</v>
      </c>
    </row>
    <row r="187" spans="1:3" ht="12.75">
      <c r="A187">
        <v>1980</v>
      </c>
      <c r="B187" s="50">
        <v>81102</v>
      </c>
      <c r="C187" s="50">
        <v>14441</v>
      </c>
    </row>
    <row r="188" spans="1:3" ht="12.75">
      <c r="A188">
        <v>1981</v>
      </c>
      <c r="B188" s="50">
        <v>92464</v>
      </c>
      <c r="C188" s="50">
        <v>16693</v>
      </c>
    </row>
    <row r="190" ht="12.75">
      <c r="A190" t="s">
        <v>57</v>
      </c>
    </row>
    <row r="191" ht="12.75">
      <c r="A191" t="s">
        <v>58</v>
      </c>
    </row>
    <row r="192" ht="12.75">
      <c r="A192" t="s">
        <v>59</v>
      </c>
    </row>
    <row r="193" spans="2:6" ht="12.75">
      <c r="B193" t="s">
        <v>64</v>
      </c>
      <c r="D193" s="51" t="s">
        <v>70</v>
      </c>
      <c r="E193" t="s">
        <v>68</v>
      </c>
      <c r="F193" t="s">
        <v>69</v>
      </c>
    </row>
    <row r="194" spans="2:6" ht="12.75">
      <c r="B194" t="s">
        <v>65</v>
      </c>
      <c r="C194" t="s">
        <v>66</v>
      </c>
      <c r="D194" s="51" t="s">
        <v>67</v>
      </c>
      <c r="E194" t="s">
        <v>67</v>
      </c>
      <c r="F194" t="s">
        <v>67</v>
      </c>
    </row>
    <row r="195" spans="1:6" ht="12.75">
      <c r="A195">
        <v>1979</v>
      </c>
      <c r="B195">
        <v>24267</v>
      </c>
      <c r="C195">
        <v>62059</v>
      </c>
      <c r="D195" s="51">
        <v>536</v>
      </c>
      <c r="E195">
        <v>4301</v>
      </c>
      <c r="F195">
        <v>38831</v>
      </c>
    </row>
    <row r="196" spans="1:6" ht="12.75">
      <c r="A196">
        <f aca="true" t="shared" si="10" ref="A196:A207">A195+1</f>
        <v>1980</v>
      </c>
      <c r="B196">
        <v>33417</v>
      </c>
      <c r="C196">
        <v>74964</v>
      </c>
      <c r="D196" s="51">
        <v>761</v>
      </c>
      <c r="E196">
        <v>5372</v>
      </c>
      <c r="F196">
        <v>44162</v>
      </c>
    </row>
    <row r="197" spans="1:6" ht="12.75">
      <c r="A197">
        <f t="shared" si="10"/>
        <v>1981</v>
      </c>
      <c r="B197">
        <v>42423</v>
      </c>
      <c r="C197">
        <v>96446</v>
      </c>
      <c r="D197" s="51">
        <v>854</v>
      </c>
      <c r="E197">
        <v>9483</v>
      </c>
      <c r="F197">
        <v>55876</v>
      </c>
    </row>
    <row r="198" spans="1:6" ht="12.75">
      <c r="A198">
        <f t="shared" si="10"/>
        <v>1982</v>
      </c>
      <c r="B198">
        <v>46277</v>
      </c>
      <c r="C198">
        <v>100605</v>
      </c>
      <c r="D198" s="51">
        <v>932</v>
      </c>
      <c r="E198">
        <v>10474</v>
      </c>
      <c r="F198">
        <v>53527</v>
      </c>
    </row>
    <row r="199" spans="1:6" ht="12.75">
      <c r="A199">
        <f t="shared" si="10"/>
        <v>1983</v>
      </c>
      <c r="B199">
        <v>50929</v>
      </c>
      <c r="C199">
        <v>119838</v>
      </c>
      <c r="D199" s="51">
        <v>1267</v>
      </c>
      <c r="E199">
        <v>9507</v>
      </c>
      <c r="F199">
        <v>66428</v>
      </c>
    </row>
    <row r="200" spans="1:6" ht="12.75">
      <c r="A200">
        <f t="shared" si="10"/>
        <v>1984</v>
      </c>
      <c r="B200">
        <v>63600</v>
      </c>
      <c r="C200">
        <v>137860</v>
      </c>
      <c r="D200" s="51">
        <v>2145</v>
      </c>
      <c r="E200">
        <v>9079</v>
      </c>
      <c r="F200">
        <v>72719</v>
      </c>
    </row>
    <row r="201" spans="1:6" ht="12.75">
      <c r="A201">
        <f t="shared" si="10"/>
        <v>1985</v>
      </c>
      <c r="B201">
        <v>78862</v>
      </c>
      <c r="C201">
        <v>164151</v>
      </c>
      <c r="D201" s="51">
        <v>2412</v>
      </c>
      <c r="E201">
        <v>8147</v>
      </c>
      <c r="F201">
        <v>86311</v>
      </c>
    </row>
    <row r="202" spans="1:6" ht="12.75">
      <c r="A202">
        <f t="shared" si="10"/>
        <v>1986</v>
      </c>
      <c r="B202">
        <v>97915</v>
      </c>
      <c r="C202">
        <v>199731</v>
      </c>
      <c r="D202" s="51">
        <v>2497</v>
      </c>
      <c r="E202">
        <v>10727</v>
      </c>
      <c r="F202">
        <v>101706</v>
      </c>
    </row>
    <row r="203" spans="1:6" ht="12.75">
      <c r="A203">
        <f t="shared" si="10"/>
        <v>1987</v>
      </c>
      <c r="B203">
        <v>102910</v>
      </c>
      <c r="C203">
        <v>244749</v>
      </c>
      <c r="D203" s="51">
        <v>2345</v>
      </c>
      <c r="E203">
        <v>10814</v>
      </c>
      <c r="F203">
        <v>133614</v>
      </c>
    </row>
    <row r="204" spans="1:6" ht="12.75">
      <c r="A204">
        <f t="shared" si="10"/>
        <v>1988</v>
      </c>
      <c r="B204">
        <v>135767</v>
      </c>
      <c r="C204">
        <v>285110</v>
      </c>
      <c r="D204" s="51">
        <v>2503</v>
      </c>
      <c r="E204">
        <v>12487</v>
      </c>
      <c r="F204">
        <v>135977</v>
      </c>
    </row>
    <row r="205" spans="1:6" ht="12.75">
      <c r="A205">
        <f t="shared" si="10"/>
        <v>1989</v>
      </c>
      <c r="B205">
        <v>162200</v>
      </c>
      <c r="C205">
        <v>364727</v>
      </c>
      <c r="D205" s="51">
        <v>1885</v>
      </c>
      <c r="E205">
        <v>15365</v>
      </c>
      <c r="F205">
        <v>189101</v>
      </c>
    </row>
    <row r="206" spans="1:6" ht="12.75">
      <c r="A206">
        <f t="shared" si="10"/>
        <v>1990</v>
      </c>
      <c r="B206">
        <v>183696</v>
      </c>
      <c r="C206">
        <v>412615</v>
      </c>
      <c r="D206" s="51">
        <v>1996</v>
      </c>
      <c r="E206">
        <v>19347</v>
      </c>
      <c r="F206">
        <v>203886</v>
      </c>
    </row>
    <row r="207" spans="1:6" ht="12.75">
      <c r="A207">
        <f t="shared" si="10"/>
        <v>1991</v>
      </c>
      <c r="B207">
        <v>195690</v>
      </c>
      <c r="C207">
        <v>449327</v>
      </c>
      <c r="D207" s="51">
        <v>1988</v>
      </c>
      <c r="E207">
        <v>18433</v>
      </c>
      <c r="F207">
        <v>229055</v>
      </c>
    </row>
    <row r="209" ht="12.75">
      <c r="A209" t="s">
        <v>71</v>
      </c>
    </row>
  </sheetData>
  <printOptions/>
  <pageMargins left="0.75" right="0.75" top="1" bottom="1" header="0.4921259845" footer="0.4921259845"/>
  <pageSetup orientation="portrait" paperSize="9" r:id="rId1"/>
</worksheet>
</file>

<file path=xl/worksheets/sheet11.xml><?xml version="1.0" encoding="utf-8"?>
<worksheet xmlns="http://schemas.openxmlformats.org/spreadsheetml/2006/main" xmlns:r="http://schemas.openxmlformats.org/officeDocument/2006/relationships">
  <dimension ref="A1:F69"/>
  <sheetViews>
    <sheetView workbookViewId="0" topLeftCell="A1">
      <selection activeCell="G17" sqref="G17"/>
    </sheetView>
  </sheetViews>
  <sheetFormatPr defaultColWidth="11.421875" defaultRowHeight="12.75"/>
  <sheetData>
    <row r="1" ht="12.75">
      <c r="A1" s="1" t="s">
        <v>358</v>
      </c>
    </row>
    <row r="3" spans="1:6" ht="12.75">
      <c r="A3" s="2"/>
      <c r="B3" s="2" t="s">
        <v>19</v>
      </c>
      <c r="C3" s="14"/>
      <c r="D3" s="2" t="s">
        <v>1</v>
      </c>
      <c r="E3" s="13"/>
      <c r="F3" s="18" t="s">
        <v>2</v>
      </c>
    </row>
    <row r="4" spans="1:6" ht="12.75">
      <c r="A4" s="3" t="s">
        <v>3</v>
      </c>
      <c r="B4" s="3" t="s">
        <v>3</v>
      </c>
      <c r="C4" s="5" t="s">
        <v>3</v>
      </c>
      <c r="D4" s="3" t="s">
        <v>3</v>
      </c>
      <c r="E4" s="15" t="s">
        <v>3</v>
      </c>
      <c r="F4" s="11" t="s">
        <v>4</v>
      </c>
    </row>
    <row r="5" spans="1:6" ht="12.75">
      <c r="A5" s="20" t="s">
        <v>14</v>
      </c>
      <c r="B5" s="21" t="s">
        <v>15</v>
      </c>
      <c r="C5" s="20" t="s">
        <v>16</v>
      </c>
      <c r="D5" s="21" t="s">
        <v>17</v>
      </c>
      <c r="E5" s="22" t="s">
        <v>18</v>
      </c>
      <c r="F5" s="17" t="s">
        <v>6</v>
      </c>
    </row>
    <row r="6" spans="1:6" ht="12.75">
      <c r="A6" s="2"/>
      <c r="B6" s="18"/>
      <c r="C6" s="14"/>
      <c r="D6" s="14"/>
      <c r="E6" s="14"/>
      <c r="F6" s="14" t="s">
        <v>20</v>
      </c>
    </row>
    <row r="7" spans="1:6" ht="12.75">
      <c r="A7" s="3" t="s">
        <v>40</v>
      </c>
      <c r="B7" s="11"/>
      <c r="C7" s="5"/>
      <c r="D7" s="5"/>
      <c r="E7" s="5"/>
      <c r="F7" s="5"/>
    </row>
    <row r="8" spans="1:6" ht="12.75">
      <c r="A8" s="3"/>
      <c r="B8" s="11"/>
      <c r="C8" s="5"/>
      <c r="D8" s="5"/>
      <c r="E8" s="5"/>
      <c r="F8" s="5"/>
    </row>
    <row r="9" spans="1:6" ht="12.75">
      <c r="A9" s="3">
        <v>1969</v>
      </c>
      <c r="B9" s="19">
        <v>1171</v>
      </c>
      <c r="C9" s="5">
        <v>907</v>
      </c>
      <c r="D9" s="23">
        <v>3012</v>
      </c>
      <c r="E9" s="23">
        <v>4429</v>
      </c>
      <c r="F9" s="5">
        <v>3.8</v>
      </c>
    </row>
    <row r="10" spans="1:6" ht="12.75">
      <c r="A10" s="3">
        <v>1970</v>
      </c>
      <c r="B10" s="19">
        <v>1132</v>
      </c>
      <c r="C10" s="5">
        <v>893</v>
      </c>
      <c r="D10" s="23">
        <v>3579</v>
      </c>
      <c r="E10" s="23">
        <v>5244</v>
      </c>
      <c r="F10" s="5">
        <v>4.4</v>
      </c>
    </row>
    <row r="11" spans="1:6" ht="12.75">
      <c r="A11" s="3">
        <v>1971</v>
      </c>
      <c r="B11" s="19">
        <v>1046</v>
      </c>
      <c r="C11" s="5">
        <v>851</v>
      </c>
      <c r="D11" s="23">
        <v>4186</v>
      </c>
      <c r="E11" s="23">
        <v>6093</v>
      </c>
      <c r="F11" s="5">
        <v>5.2</v>
      </c>
    </row>
    <row r="12" spans="1:6" ht="12.75">
      <c r="A12" s="3">
        <v>1972</v>
      </c>
      <c r="B12" s="19">
        <v>1011</v>
      </c>
      <c r="C12" s="5">
        <v>839</v>
      </c>
      <c r="D12" s="23">
        <v>4757</v>
      </c>
      <c r="E12" s="23">
        <v>6906</v>
      </c>
      <c r="F12" s="5">
        <v>4.5</v>
      </c>
    </row>
    <row r="13" spans="1:6" ht="12.75">
      <c r="A13" s="3">
        <v>1973</v>
      </c>
      <c r="B13" s="19">
        <v>1019</v>
      </c>
      <c r="C13" s="5">
        <v>830</v>
      </c>
      <c r="D13" s="23">
        <v>5271</v>
      </c>
      <c r="E13" s="23">
        <v>7622</v>
      </c>
      <c r="F13" s="5">
        <v>4.8</v>
      </c>
    </row>
    <row r="14" spans="1:6" ht="12.75">
      <c r="A14" s="3">
        <v>1974</v>
      </c>
      <c r="B14" s="11">
        <v>959</v>
      </c>
      <c r="C14" s="5">
        <v>777</v>
      </c>
      <c r="D14" s="23">
        <v>5472</v>
      </c>
      <c r="E14" s="23">
        <v>7869</v>
      </c>
      <c r="F14" s="5">
        <v>7</v>
      </c>
    </row>
    <row r="15" spans="1:6" ht="12.75">
      <c r="A15" s="3">
        <v>1975</v>
      </c>
      <c r="B15" s="11">
        <v>941</v>
      </c>
      <c r="C15" s="5">
        <v>747</v>
      </c>
      <c r="D15" s="23">
        <v>6393</v>
      </c>
      <c r="E15" s="23">
        <v>9175</v>
      </c>
      <c r="F15" s="5">
        <v>6.1</v>
      </c>
    </row>
    <row r="16" spans="1:6" ht="12.75">
      <c r="A16" s="3">
        <v>1976</v>
      </c>
      <c r="B16" s="11">
        <v>896</v>
      </c>
      <c r="C16" s="5">
        <v>706</v>
      </c>
      <c r="D16" s="23">
        <v>6320</v>
      </c>
      <c r="E16" s="23">
        <v>8981</v>
      </c>
      <c r="F16" s="5">
        <v>7</v>
      </c>
    </row>
    <row r="17" spans="1:6" ht="12.75">
      <c r="A17" s="3">
        <v>1977</v>
      </c>
      <c r="B17" s="11">
        <v>877</v>
      </c>
      <c r="C17" s="5">
        <v>691</v>
      </c>
      <c r="D17" s="23">
        <v>6725</v>
      </c>
      <c r="E17" s="23">
        <v>9545</v>
      </c>
      <c r="F17" s="5">
        <v>7.7</v>
      </c>
    </row>
    <row r="18" spans="1:6" ht="12.75">
      <c r="A18" s="3">
        <v>1978</v>
      </c>
      <c r="B18" s="11">
        <v>850</v>
      </c>
      <c r="C18" s="5">
        <v>658</v>
      </c>
      <c r="D18" s="23">
        <v>7661</v>
      </c>
      <c r="E18" s="23">
        <v>10828</v>
      </c>
      <c r="F18" s="5">
        <v>6</v>
      </c>
    </row>
    <row r="19" spans="1:6" ht="12.75">
      <c r="A19" s="3">
        <v>1979</v>
      </c>
      <c r="B19" s="11">
        <v>808</v>
      </c>
      <c r="C19" s="5">
        <v>626</v>
      </c>
      <c r="D19" s="23">
        <v>8721</v>
      </c>
      <c r="E19" s="23">
        <v>12403</v>
      </c>
      <c r="F19" s="5">
        <v>5.7</v>
      </c>
    </row>
    <row r="20" spans="1:6" ht="12.75">
      <c r="A20" s="3">
        <v>1980</v>
      </c>
      <c r="B20" s="11">
        <v>794</v>
      </c>
      <c r="C20" s="5">
        <v>648</v>
      </c>
      <c r="D20" s="23">
        <v>10709</v>
      </c>
      <c r="E20" s="23">
        <v>15184</v>
      </c>
      <c r="F20" s="5">
        <v>6.9</v>
      </c>
    </row>
    <row r="21" spans="1:6" ht="12.75">
      <c r="A21" s="3">
        <v>1981</v>
      </c>
      <c r="B21" s="11">
        <v>760</v>
      </c>
      <c r="C21" s="5">
        <v>610</v>
      </c>
      <c r="D21" s="23">
        <v>12528</v>
      </c>
      <c r="E21" s="23">
        <v>17894</v>
      </c>
      <c r="F21" s="5">
        <v>8.3</v>
      </c>
    </row>
    <row r="22" spans="1:6" ht="12.75">
      <c r="A22" s="3">
        <v>1982</v>
      </c>
      <c r="B22" s="11">
        <v>717</v>
      </c>
      <c r="C22" s="5">
        <v>533</v>
      </c>
      <c r="D22" s="23">
        <v>10918</v>
      </c>
      <c r="E22" s="23">
        <v>15340</v>
      </c>
      <c r="F22" s="5">
        <v>8.1</v>
      </c>
    </row>
    <row r="23" spans="1:6" ht="12.75">
      <c r="A23" s="3">
        <v>1983</v>
      </c>
      <c r="B23" s="11">
        <v>697</v>
      </c>
      <c r="C23" s="5">
        <v>503</v>
      </c>
      <c r="D23" s="23">
        <v>11141</v>
      </c>
      <c r="E23" s="23">
        <v>15544</v>
      </c>
      <c r="F23" s="5">
        <v>5.3</v>
      </c>
    </row>
    <row r="24" spans="1:6" ht="12.75">
      <c r="A24" s="3">
        <v>1984</v>
      </c>
      <c r="B24" s="11">
        <v>670</v>
      </c>
      <c r="C24" s="5">
        <v>486</v>
      </c>
      <c r="D24" s="23">
        <v>12480</v>
      </c>
      <c r="E24" s="23">
        <v>17423</v>
      </c>
      <c r="F24" s="5">
        <v>4.8</v>
      </c>
    </row>
    <row r="25" spans="1:6" ht="12.75">
      <c r="A25" s="3">
        <v>1985</v>
      </c>
      <c r="B25" s="11">
        <v>646</v>
      </c>
      <c r="C25" s="5">
        <v>471</v>
      </c>
      <c r="D25" s="23">
        <v>13545</v>
      </c>
      <c r="E25" s="23">
        <v>18923</v>
      </c>
      <c r="F25" s="5">
        <v>3.6</v>
      </c>
    </row>
    <row r="26" spans="1:6" ht="12.75">
      <c r="A26" s="3">
        <v>1986</v>
      </c>
      <c r="B26" s="11">
        <v>639</v>
      </c>
      <c r="C26" s="5">
        <v>475</v>
      </c>
      <c r="D26" s="23">
        <v>15654</v>
      </c>
      <c r="E26" s="23">
        <v>21871</v>
      </c>
      <c r="F26" s="5">
        <v>2.6</v>
      </c>
    </row>
    <row r="27" spans="1:6" ht="12.75">
      <c r="A27" s="3">
        <v>1987</v>
      </c>
      <c r="B27" s="11">
        <v>637</v>
      </c>
      <c r="C27" s="5">
        <v>490</v>
      </c>
      <c r="D27" s="23">
        <v>20240</v>
      </c>
      <c r="E27" s="23">
        <v>28650</v>
      </c>
      <c r="F27" s="5">
        <v>3.9</v>
      </c>
    </row>
    <row r="28" spans="1:6" ht="12.75">
      <c r="A28" s="3">
        <v>1988</v>
      </c>
      <c r="B28" s="11">
        <v>612</v>
      </c>
      <c r="C28" s="5">
        <v>492</v>
      </c>
      <c r="D28" s="23">
        <v>25654</v>
      </c>
      <c r="E28" s="23">
        <v>36785</v>
      </c>
      <c r="F28" s="5">
        <v>3</v>
      </c>
    </row>
    <row r="29" spans="1:6" ht="12.75">
      <c r="A29" s="3">
        <v>1989</v>
      </c>
      <c r="B29" s="11">
        <v>610</v>
      </c>
      <c r="C29" s="5">
        <v>514</v>
      </c>
      <c r="D29" s="23">
        <v>31933</v>
      </c>
      <c r="E29" s="23">
        <v>46015</v>
      </c>
      <c r="F29" s="5">
        <v>2.6</v>
      </c>
    </row>
    <row r="30" spans="1:6" ht="12.75">
      <c r="A30" s="3">
        <v>1990</v>
      </c>
      <c r="B30" s="11">
        <v>578</v>
      </c>
      <c r="C30" s="5">
        <v>479</v>
      </c>
      <c r="D30" s="23">
        <v>38894</v>
      </c>
      <c r="E30" s="23">
        <v>56067</v>
      </c>
      <c r="F30" s="5">
        <v>4</v>
      </c>
    </row>
    <row r="31" spans="1:6" ht="12.75">
      <c r="A31" s="3">
        <v>1991</v>
      </c>
      <c r="B31" s="11">
        <v>551</v>
      </c>
      <c r="C31" s="5">
        <v>444</v>
      </c>
      <c r="D31" s="23">
        <v>42727</v>
      </c>
      <c r="E31" s="23">
        <v>62286</v>
      </c>
      <c r="F31" s="5">
        <v>3.8</v>
      </c>
    </row>
    <row r="32" spans="1:6" ht="12.75">
      <c r="A32" s="3">
        <v>1992</v>
      </c>
      <c r="B32" s="11">
        <v>515</v>
      </c>
      <c r="C32" s="5">
        <v>402</v>
      </c>
      <c r="D32" s="23">
        <v>46516</v>
      </c>
      <c r="E32" s="23">
        <v>67534</v>
      </c>
      <c r="F32" s="5">
        <v>3.8</v>
      </c>
    </row>
    <row r="33" spans="1:6" ht="12.75">
      <c r="A33" s="3">
        <v>1993</v>
      </c>
      <c r="B33" s="11">
        <v>472</v>
      </c>
      <c r="C33" s="5">
        <v>336</v>
      </c>
      <c r="D33" s="23">
        <v>48387</v>
      </c>
      <c r="E33" s="23">
        <v>70349</v>
      </c>
      <c r="F33" s="5">
        <v>2.7</v>
      </c>
    </row>
    <row r="34" spans="1:6" ht="12.75">
      <c r="A34" s="3">
        <v>1994</v>
      </c>
      <c r="B34" s="11">
        <v>459</v>
      </c>
      <c r="C34" s="5">
        <v>310</v>
      </c>
      <c r="D34" s="23">
        <v>46910</v>
      </c>
      <c r="E34" s="23">
        <v>69141</v>
      </c>
      <c r="F34" s="5">
        <v>3.2</v>
      </c>
    </row>
    <row r="35" spans="1:6" ht="12.75">
      <c r="A35" s="3">
        <v>1995</v>
      </c>
      <c r="B35" s="11">
        <v>444</v>
      </c>
      <c r="C35" s="5">
        <v>327</v>
      </c>
      <c r="D35" s="23">
        <v>51963</v>
      </c>
      <c r="E35" s="23">
        <v>76905</v>
      </c>
      <c r="F35" s="5">
        <v>3.3</v>
      </c>
    </row>
    <row r="36" spans="1:6" ht="12.75">
      <c r="A36" s="3">
        <v>1996</v>
      </c>
      <c r="B36" s="11">
        <v>407</v>
      </c>
      <c r="C36" s="5">
        <v>310</v>
      </c>
      <c r="D36" s="23">
        <v>55136</v>
      </c>
      <c r="E36" s="23">
        <v>81343</v>
      </c>
      <c r="F36" s="5">
        <v>2.7</v>
      </c>
    </row>
    <row r="37" spans="1:6" ht="12.75">
      <c r="A37" s="3">
        <v>1997</v>
      </c>
      <c r="B37" s="11">
        <v>376</v>
      </c>
      <c r="C37" s="5">
        <v>278</v>
      </c>
      <c r="D37" s="23">
        <v>60023</v>
      </c>
      <c r="E37" s="23">
        <v>89175</v>
      </c>
      <c r="F37" s="5">
        <v>2.2</v>
      </c>
    </row>
    <row r="38" spans="1:6" ht="12.75">
      <c r="A38" s="3">
        <v>1998</v>
      </c>
      <c r="B38" s="11">
        <v>345</v>
      </c>
      <c r="C38" s="5">
        <v>274</v>
      </c>
      <c r="D38" s="23">
        <v>84882</v>
      </c>
      <c r="E38" s="23">
        <v>123633</v>
      </c>
      <c r="F38" s="5">
        <v>2.1</v>
      </c>
    </row>
    <row r="39" spans="1:6" ht="12.75">
      <c r="A39" s="3">
        <v>1999</v>
      </c>
      <c r="B39" s="11">
        <v>329</v>
      </c>
      <c r="C39" s="5">
        <v>252</v>
      </c>
      <c r="D39" s="23">
        <v>12957</v>
      </c>
      <c r="E39" s="23">
        <v>19352</v>
      </c>
      <c r="F39" s="5">
        <v>1.5</v>
      </c>
    </row>
    <row r="40" spans="1:6" ht="12.75">
      <c r="A40" s="3">
        <v>2000</v>
      </c>
      <c r="B40" s="11"/>
      <c r="C40" s="5"/>
      <c r="D40" s="23"/>
      <c r="E40" s="23"/>
      <c r="F40" s="5"/>
    </row>
    <row r="41" spans="1:6" ht="12.75">
      <c r="A41" s="3"/>
      <c r="B41" s="11"/>
      <c r="C41" s="5"/>
      <c r="D41" s="5"/>
      <c r="E41" s="5"/>
      <c r="F41" s="5"/>
    </row>
    <row r="42" spans="1:6" ht="12.75">
      <c r="A42" s="3" t="s">
        <v>7</v>
      </c>
      <c r="B42" s="11"/>
      <c r="C42" s="5"/>
      <c r="D42" s="5"/>
      <c r="E42" s="5"/>
      <c r="F42" s="5"/>
    </row>
    <row r="43" spans="1:6" ht="12.75">
      <c r="A43" s="3"/>
      <c r="B43" s="11"/>
      <c r="C43" s="5"/>
      <c r="D43" s="5"/>
      <c r="E43" s="5"/>
      <c r="F43" s="5"/>
    </row>
    <row r="44" spans="1:6" ht="12.75">
      <c r="A44" s="3">
        <v>1991</v>
      </c>
      <c r="B44" s="11">
        <v>288</v>
      </c>
      <c r="C44" s="5">
        <v>220</v>
      </c>
      <c r="D44" s="23">
        <v>3549</v>
      </c>
      <c r="E44" s="23">
        <v>5161</v>
      </c>
      <c r="F44" s="5">
        <v>4.2</v>
      </c>
    </row>
    <row r="45" spans="1:6" ht="12.75">
      <c r="A45" s="3">
        <v>1992</v>
      </c>
      <c r="B45" s="11">
        <v>271</v>
      </c>
      <c r="C45" s="5">
        <v>207</v>
      </c>
      <c r="D45" s="23">
        <v>3419</v>
      </c>
      <c r="E45" s="23">
        <v>4897</v>
      </c>
      <c r="F45" s="5">
        <v>3.8</v>
      </c>
    </row>
    <row r="46" spans="1:6" ht="12.75">
      <c r="A46" s="3">
        <v>1993</v>
      </c>
      <c r="B46" s="11">
        <v>254</v>
      </c>
      <c r="C46" s="5">
        <v>176</v>
      </c>
      <c r="D46" s="23">
        <v>3321</v>
      </c>
      <c r="E46" s="23">
        <v>4778</v>
      </c>
      <c r="F46" s="5">
        <v>2.7</v>
      </c>
    </row>
    <row r="47" spans="1:6" ht="12.75">
      <c r="A47" s="3">
        <v>1994</v>
      </c>
      <c r="B47" s="11">
        <v>265</v>
      </c>
      <c r="C47" s="5">
        <v>159</v>
      </c>
      <c r="D47" s="23">
        <v>2932</v>
      </c>
      <c r="E47" s="23">
        <v>4269</v>
      </c>
      <c r="F47" s="5">
        <v>2.7</v>
      </c>
    </row>
    <row r="48" spans="1:6" ht="12.75">
      <c r="A48" s="3">
        <v>1995</v>
      </c>
      <c r="B48" s="11">
        <v>266</v>
      </c>
      <c r="C48" s="5">
        <v>190</v>
      </c>
      <c r="D48" s="23">
        <v>3613</v>
      </c>
      <c r="E48" s="23">
        <v>5306</v>
      </c>
      <c r="F48" s="5">
        <v>3.2</v>
      </c>
    </row>
    <row r="49" spans="1:6" ht="12.75">
      <c r="A49" s="3">
        <v>1996</v>
      </c>
      <c r="B49" s="11">
        <v>280</v>
      </c>
      <c r="C49" s="5">
        <v>197</v>
      </c>
      <c r="D49" s="23">
        <v>5005</v>
      </c>
      <c r="E49" s="23">
        <v>7388</v>
      </c>
      <c r="F49" s="5">
        <v>3</v>
      </c>
    </row>
    <row r="50" spans="1:6" ht="12.75">
      <c r="A50" s="3">
        <v>1997</v>
      </c>
      <c r="B50" s="11">
        <v>307</v>
      </c>
      <c r="C50" s="5">
        <v>206</v>
      </c>
      <c r="D50" s="23">
        <v>3835</v>
      </c>
      <c r="E50" s="23">
        <v>5648</v>
      </c>
      <c r="F50" s="5">
        <v>2.7</v>
      </c>
    </row>
    <row r="51" spans="1:6" ht="12.75">
      <c r="A51" s="3">
        <v>1998</v>
      </c>
      <c r="B51" s="11">
        <v>364</v>
      </c>
      <c r="C51" s="5">
        <v>230</v>
      </c>
      <c r="D51" s="23">
        <v>4141</v>
      </c>
      <c r="E51" s="23">
        <v>6117</v>
      </c>
      <c r="F51" s="5">
        <v>2.4</v>
      </c>
    </row>
    <row r="52" spans="1:6" ht="12.75">
      <c r="A52" s="3">
        <v>1999</v>
      </c>
      <c r="B52" s="11">
        <v>367</v>
      </c>
      <c r="C52" s="5">
        <v>262</v>
      </c>
      <c r="D52" s="23">
        <v>724</v>
      </c>
      <c r="E52" s="23">
        <v>1060</v>
      </c>
      <c r="F52" s="5">
        <v>2.6</v>
      </c>
    </row>
    <row r="53" spans="1:6" ht="12.75">
      <c r="A53" s="3">
        <v>2000</v>
      </c>
      <c r="B53" s="11">
        <v>354</v>
      </c>
      <c r="C53" s="5"/>
      <c r="D53" s="23"/>
      <c r="E53" s="23"/>
      <c r="F53" s="5"/>
    </row>
    <row r="54" spans="1:6" ht="12.75">
      <c r="A54" s="3"/>
      <c r="B54" s="11"/>
      <c r="C54" s="5"/>
      <c r="D54" s="23"/>
      <c r="E54" s="23"/>
      <c r="F54" s="5"/>
    </row>
    <row r="55" spans="1:6" ht="12.75">
      <c r="A55" s="3" t="s">
        <v>38</v>
      </c>
      <c r="B55" s="11"/>
      <c r="C55" s="5"/>
      <c r="D55" s="23"/>
      <c r="E55" s="23"/>
      <c r="F55" s="5"/>
    </row>
    <row r="56" spans="1:6" ht="12.75">
      <c r="A56" s="3"/>
      <c r="B56" s="11"/>
      <c r="C56" s="5"/>
      <c r="D56" s="23"/>
      <c r="E56" s="23"/>
      <c r="F56" s="5"/>
    </row>
    <row r="57" spans="1:6" ht="12.75">
      <c r="A57" s="3">
        <v>1997</v>
      </c>
      <c r="B57" s="11">
        <v>38</v>
      </c>
      <c r="C57" s="5">
        <v>3</v>
      </c>
      <c r="D57" s="23">
        <v>11.1</v>
      </c>
      <c r="E57" s="23">
        <v>16.7</v>
      </c>
      <c r="F57" s="5"/>
    </row>
    <row r="58" spans="1:6" ht="12.75">
      <c r="A58" s="3">
        <v>1998</v>
      </c>
      <c r="B58" s="11">
        <v>81</v>
      </c>
      <c r="C58" s="5">
        <v>5</v>
      </c>
      <c r="D58" s="23">
        <v>13.1</v>
      </c>
      <c r="E58" s="23">
        <v>19.7</v>
      </c>
      <c r="F58" s="5"/>
    </row>
    <row r="59" spans="1:6" ht="12.75">
      <c r="A59" s="3">
        <v>1999</v>
      </c>
      <c r="B59" s="11">
        <v>111</v>
      </c>
      <c r="C59" s="5">
        <v>13</v>
      </c>
      <c r="D59" s="23">
        <v>6.9</v>
      </c>
      <c r="E59" s="23">
        <v>10.5</v>
      </c>
      <c r="F59" s="5"/>
    </row>
    <row r="60" spans="1:6" ht="12.75">
      <c r="A60" s="3">
        <v>2000</v>
      </c>
      <c r="B60" s="11">
        <v>158</v>
      </c>
      <c r="C60" s="5"/>
      <c r="D60" s="23"/>
      <c r="E60" s="23"/>
      <c r="F60" s="5"/>
    </row>
    <row r="61" spans="1:6" ht="12.75">
      <c r="A61" s="3"/>
      <c r="B61" s="11"/>
      <c r="C61" s="5"/>
      <c r="D61" s="23"/>
      <c r="E61" s="23"/>
      <c r="F61" s="5"/>
    </row>
    <row r="62" spans="1:6" ht="12.75">
      <c r="A62" s="3" t="s">
        <v>39</v>
      </c>
      <c r="B62" s="11"/>
      <c r="C62" s="5"/>
      <c r="D62" s="23"/>
      <c r="E62" s="23"/>
      <c r="F62" s="5"/>
    </row>
    <row r="63" spans="1:6" ht="12.75">
      <c r="A63" s="3"/>
      <c r="B63" s="11"/>
      <c r="C63" s="5"/>
      <c r="D63" s="23"/>
      <c r="E63" s="23"/>
      <c r="F63" s="5"/>
    </row>
    <row r="64" spans="1:6" ht="12.75">
      <c r="A64" s="3">
        <v>1997</v>
      </c>
      <c r="B64" s="11">
        <v>24</v>
      </c>
      <c r="C64" s="5">
        <v>3</v>
      </c>
      <c r="D64" s="23">
        <v>2.3</v>
      </c>
      <c r="E64" s="23">
        <v>3.4</v>
      </c>
      <c r="F64" s="5"/>
    </row>
    <row r="65" spans="1:6" ht="12.75">
      <c r="A65" s="3">
        <v>1998</v>
      </c>
      <c r="B65" s="11">
        <v>131</v>
      </c>
      <c r="C65" s="5">
        <v>57</v>
      </c>
      <c r="D65" s="23">
        <v>801</v>
      </c>
      <c r="E65" s="23">
        <v>1177</v>
      </c>
      <c r="F65" s="5">
        <v>6.6</v>
      </c>
    </row>
    <row r="66" spans="1:6" ht="12.75">
      <c r="A66" s="16">
        <v>1999</v>
      </c>
      <c r="B66" s="17">
        <v>175</v>
      </c>
      <c r="C66" s="7">
        <v>59</v>
      </c>
      <c r="D66" s="38">
        <v>455</v>
      </c>
      <c r="E66" s="38">
        <v>492</v>
      </c>
      <c r="F66" s="7">
        <v>8.2</v>
      </c>
    </row>
    <row r="68" ht="12.75">
      <c r="A68" s="12" t="s">
        <v>60</v>
      </c>
    </row>
    <row r="69" ht="12.75">
      <c r="A69" s="3" t="s">
        <v>61</v>
      </c>
    </row>
  </sheetData>
  <printOptions/>
  <pageMargins left="0.75" right="0.75" top="1" bottom="1" header="0.4921259845" footer="0.4921259845"/>
  <pageSetup orientation="portrait" paperSize="9" r:id="rId1"/>
</worksheet>
</file>

<file path=xl/worksheets/sheet12.xml><?xml version="1.0" encoding="utf-8"?>
<worksheet xmlns="http://schemas.openxmlformats.org/spreadsheetml/2006/main" xmlns:r="http://schemas.openxmlformats.org/officeDocument/2006/relationships">
  <dimension ref="B2:O83"/>
  <sheetViews>
    <sheetView workbookViewId="0" topLeftCell="A28">
      <selection activeCell="I19" sqref="I19"/>
    </sheetView>
  </sheetViews>
  <sheetFormatPr defaultColWidth="11.421875" defaultRowHeight="12.75"/>
  <cols>
    <col min="2" max="2" width="7.7109375" style="0" customWidth="1"/>
    <col min="3" max="5" width="10.57421875" style="0" customWidth="1"/>
    <col min="6" max="6" width="9.7109375" style="0" customWidth="1"/>
    <col min="7" max="7" width="10.421875" style="0" customWidth="1"/>
    <col min="8" max="9" width="11.8515625" style="0" customWidth="1"/>
    <col min="10" max="10" width="9.140625" style="0" customWidth="1"/>
    <col min="11" max="11" width="8.140625" style="0" customWidth="1"/>
    <col min="12" max="12" width="8.421875" style="0" customWidth="1"/>
    <col min="13" max="13" width="9.140625" style="0" customWidth="1"/>
    <col min="14" max="14" width="7.7109375" style="0" customWidth="1"/>
  </cols>
  <sheetData>
    <row r="2" ht="12.75">
      <c r="B2" s="1" t="s">
        <v>139</v>
      </c>
    </row>
    <row r="4" spans="2:15" ht="12.75">
      <c r="B4" s="2"/>
      <c r="C4" s="94" t="s">
        <v>87</v>
      </c>
      <c r="D4" s="95" t="s">
        <v>25</v>
      </c>
      <c r="E4" s="94" t="s">
        <v>125</v>
      </c>
      <c r="F4" s="95" t="s">
        <v>126</v>
      </c>
      <c r="G4" s="94" t="s">
        <v>150</v>
      </c>
      <c r="H4" s="94" t="s">
        <v>128</v>
      </c>
      <c r="I4" s="111" t="s">
        <v>129</v>
      </c>
      <c r="J4" s="94" t="s">
        <v>130</v>
      </c>
      <c r="K4" s="111" t="s">
        <v>153</v>
      </c>
      <c r="L4" s="94" t="s">
        <v>188</v>
      </c>
      <c r="M4" s="111" t="s">
        <v>189</v>
      </c>
      <c r="N4" s="111" t="s">
        <v>190</v>
      </c>
      <c r="O4" s="96"/>
    </row>
    <row r="5" spans="2:14" ht="26.25" customHeight="1">
      <c r="B5" s="16"/>
      <c r="C5" s="209" t="s">
        <v>347</v>
      </c>
      <c r="D5" s="209" t="s">
        <v>348</v>
      </c>
      <c r="E5" s="209" t="s">
        <v>180</v>
      </c>
      <c r="F5" s="226" t="s">
        <v>351</v>
      </c>
      <c r="G5" s="225" t="s">
        <v>349</v>
      </c>
      <c r="H5" s="228" t="s">
        <v>350</v>
      </c>
      <c r="I5" s="228" t="s">
        <v>151</v>
      </c>
      <c r="J5" s="225" t="s">
        <v>26</v>
      </c>
      <c r="K5" s="226" t="s">
        <v>124</v>
      </c>
      <c r="L5" s="225" t="s">
        <v>152</v>
      </c>
      <c r="M5" s="227" t="s">
        <v>154</v>
      </c>
      <c r="N5" s="228" t="s">
        <v>27</v>
      </c>
    </row>
    <row r="6" spans="2:14" ht="12.75">
      <c r="B6" s="32">
        <v>1900</v>
      </c>
      <c r="C6" s="224">
        <v>471.504159</v>
      </c>
      <c r="D6" s="126">
        <v>531</v>
      </c>
      <c r="E6" s="148">
        <v>878.6</v>
      </c>
      <c r="F6" s="133">
        <v>800</v>
      </c>
      <c r="G6" s="129">
        <v>200</v>
      </c>
      <c r="H6" s="55">
        <f>F6+G6</f>
        <v>1000</v>
      </c>
      <c r="I6" s="32">
        <f>0.93*H6</f>
        <v>930</v>
      </c>
      <c r="J6" s="137">
        <v>3.154602527618408</v>
      </c>
      <c r="K6" s="112">
        <f>C6/F6*100</f>
        <v>58.938019875</v>
      </c>
      <c r="L6" s="140">
        <f>C6/H6*100</f>
        <v>47.150415900000006</v>
      </c>
      <c r="M6" s="120">
        <f>C6/I6*100</f>
        <v>50.699371935483875</v>
      </c>
      <c r="N6" s="113">
        <v>14.946547302615832</v>
      </c>
    </row>
    <row r="7" spans="2:14" ht="12.75">
      <c r="B7" s="40"/>
      <c r="C7" s="15"/>
      <c r="D7" s="3"/>
      <c r="E7" s="148">
        <v>897.3</v>
      </c>
      <c r="F7" s="134">
        <v>800</v>
      </c>
      <c r="G7" s="53">
        <v>200</v>
      </c>
      <c r="H7" s="54">
        <f aca="true" t="shared" si="0" ref="H7:H29">F7+G7</f>
        <v>1000</v>
      </c>
      <c r="I7" s="40">
        <f aca="true" t="shared" si="1" ref="I7:I44">0.93*H7</f>
        <v>930</v>
      </c>
      <c r="J7" s="138">
        <v>2.496429443359375</v>
      </c>
      <c r="K7" s="114"/>
      <c r="L7" s="141"/>
      <c r="M7" s="121"/>
      <c r="N7" s="115"/>
    </row>
    <row r="8" spans="2:14" ht="12.75">
      <c r="B8" s="40"/>
      <c r="C8" s="15"/>
      <c r="D8" s="3"/>
      <c r="E8" s="148">
        <v>825.2</v>
      </c>
      <c r="F8" s="134">
        <v>700</v>
      </c>
      <c r="G8" s="53">
        <v>200</v>
      </c>
      <c r="H8" s="54">
        <f t="shared" si="0"/>
        <v>900</v>
      </c>
      <c r="I8" s="40">
        <f t="shared" si="1"/>
        <v>837</v>
      </c>
      <c r="J8" s="138">
        <v>2.741468667984009</v>
      </c>
      <c r="K8" s="114"/>
      <c r="L8" s="141"/>
      <c r="M8" s="121"/>
      <c r="N8" s="115"/>
    </row>
    <row r="9" spans="2:14" ht="12.75">
      <c r="B9" s="40"/>
      <c r="C9" s="15"/>
      <c r="D9" s="3"/>
      <c r="E9" s="148">
        <v>828.1</v>
      </c>
      <c r="F9" s="134">
        <v>700</v>
      </c>
      <c r="G9" s="53">
        <v>200</v>
      </c>
      <c r="H9" s="54">
        <f t="shared" si="0"/>
        <v>900</v>
      </c>
      <c r="I9" s="40">
        <f t="shared" si="1"/>
        <v>837</v>
      </c>
      <c r="J9" s="138">
        <v>2.8573238849639893</v>
      </c>
      <c r="K9" s="114"/>
      <c r="L9" s="141"/>
      <c r="M9" s="121"/>
      <c r="N9" s="115"/>
    </row>
    <row r="10" spans="2:14" ht="12.75">
      <c r="B10" s="40"/>
      <c r="C10" s="15"/>
      <c r="D10" s="3"/>
      <c r="E10" s="148">
        <v>880.1</v>
      </c>
      <c r="F10" s="134">
        <v>800</v>
      </c>
      <c r="G10" s="53">
        <v>200</v>
      </c>
      <c r="H10" s="54">
        <f t="shared" si="0"/>
        <v>1000</v>
      </c>
      <c r="I10" s="40">
        <f t="shared" si="1"/>
        <v>930</v>
      </c>
      <c r="J10" s="138">
        <v>2.8580633401870728</v>
      </c>
      <c r="K10" s="114"/>
      <c r="L10" s="141"/>
      <c r="M10" s="121"/>
      <c r="N10" s="115"/>
    </row>
    <row r="11" spans="2:14" ht="12.75">
      <c r="B11" s="40">
        <v>1905</v>
      </c>
      <c r="C11" s="4">
        <v>661.015307</v>
      </c>
      <c r="D11" s="127"/>
      <c r="E11" s="148">
        <v>918.2</v>
      </c>
      <c r="F11" s="134">
        <v>800</v>
      </c>
      <c r="G11" s="53">
        <v>200</v>
      </c>
      <c r="H11" s="54">
        <f t="shared" si="0"/>
        <v>1000</v>
      </c>
      <c r="I11" s="40">
        <f t="shared" si="1"/>
        <v>930</v>
      </c>
      <c r="J11" s="138">
        <v>3.4123090505599976</v>
      </c>
      <c r="K11" s="114">
        <f>C11/F11*100</f>
        <v>82.626913375</v>
      </c>
      <c r="L11" s="141">
        <f>C11/H11*100</f>
        <v>66.1015307</v>
      </c>
      <c r="M11" s="121">
        <f>C11/I11*100</f>
        <v>71.0769147311828</v>
      </c>
      <c r="N11" s="115">
        <v>19.371495875835752</v>
      </c>
    </row>
    <row r="12" spans="2:14" ht="12.75">
      <c r="B12" s="40"/>
      <c r="C12" s="15"/>
      <c r="D12" s="3"/>
      <c r="E12" s="148">
        <v>997.6</v>
      </c>
      <c r="F12" s="134">
        <v>900</v>
      </c>
      <c r="G12" s="53">
        <v>200</v>
      </c>
      <c r="H12" s="54">
        <f t="shared" si="0"/>
        <v>1100</v>
      </c>
      <c r="I12" s="40">
        <f t="shared" si="1"/>
        <v>1023</v>
      </c>
      <c r="J12" s="138">
        <v>2.964688301086426</v>
      </c>
      <c r="K12" s="114"/>
      <c r="L12" s="141"/>
      <c r="M12" s="121"/>
      <c r="N12" s="115"/>
    </row>
    <row r="13" spans="2:14" ht="12.75">
      <c r="B13" s="40"/>
      <c r="C13" s="15"/>
      <c r="D13" s="3"/>
      <c r="E13" s="148">
        <v>1178.6</v>
      </c>
      <c r="F13" s="134">
        <v>1100</v>
      </c>
      <c r="G13" s="53">
        <v>200</v>
      </c>
      <c r="H13" s="54">
        <f t="shared" si="0"/>
        <v>1300</v>
      </c>
      <c r="I13" s="40">
        <f t="shared" si="1"/>
        <v>1209</v>
      </c>
      <c r="J13" s="138">
        <v>4.307197213172913</v>
      </c>
      <c r="K13" s="114"/>
      <c r="L13" s="141"/>
      <c r="M13" s="121"/>
      <c r="N13" s="115"/>
    </row>
    <row r="14" spans="2:14" ht="12.75">
      <c r="B14" s="40"/>
      <c r="C14" s="15"/>
      <c r="D14" s="3"/>
      <c r="E14" s="148">
        <v>1105.2</v>
      </c>
      <c r="F14" s="134">
        <v>1000</v>
      </c>
      <c r="G14" s="53">
        <v>200</v>
      </c>
      <c r="H14" s="54">
        <f t="shared" si="0"/>
        <v>1200</v>
      </c>
      <c r="I14" s="40">
        <f t="shared" si="1"/>
        <v>1116</v>
      </c>
      <c r="J14" s="138">
        <v>3.6484090089797974</v>
      </c>
      <c r="K14" s="114"/>
      <c r="L14" s="141"/>
      <c r="M14" s="121"/>
      <c r="N14" s="115"/>
    </row>
    <row r="15" spans="2:14" ht="12.75">
      <c r="B15" s="40"/>
      <c r="C15" s="15"/>
      <c r="D15" s="3"/>
      <c r="E15" s="148">
        <v>1101.9</v>
      </c>
      <c r="F15" s="134">
        <v>1000</v>
      </c>
      <c r="G15" s="53">
        <v>300</v>
      </c>
      <c r="H15" s="54">
        <f t="shared" si="0"/>
        <v>1300</v>
      </c>
      <c r="I15" s="40">
        <f t="shared" si="1"/>
        <v>1209</v>
      </c>
      <c r="J15" s="138">
        <v>4.247775077819824</v>
      </c>
      <c r="K15" s="114"/>
      <c r="L15" s="141"/>
      <c r="M15" s="121"/>
      <c r="N15" s="115"/>
    </row>
    <row r="16" spans="2:14" ht="12.75">
      <c r="B16" s="40">
        <v>1910</v>
      </c>
      <c r="C16" s="4">
        <v>697.912513</v>
      </c>
      <c r="D16" s="127"/>
      <c r="E16" s="148">
        <v>1177.3</v>
      </c>
      <c r="F16" s="134">
        <v>1100</v>
      </c>
      <c r="G16" s="53">
        <v>300</v>
      </c>
      <c r="H16" s="54">
        <f t="shared" si="0"/>
        <v>1400</v>
      </c>
      <c r="I16" s="40">
        <f t="shared" si="1"/>
        <v>1302</v>
      </c>
      <c r="J16" s="138">
        <v>4.016632318496704</v>
      </c>
      <c r="K16" s="114">
        <f>C16/F16*100</f>
        <v>63.44659209090909</v>
      </c>
      <c r="L16" s="141">
        <f>C16/H16*100</f>
        <v>49.850893785714284</v>
      </c>
      <c r="M16" s="121">
        <f>C16/I16*100</f>
        <v>53.60311159754224</v>
      </c>
      <c r="N16" s="115">
        <v>17.375563847009182</v>
      </c>
    </row>
    <row r="17" spans="2:14" ht="12.75">
      <c r="B17" s="40"/>
      <c r="C17" s="15"/>
      <c r="D17" s="3"/>
      <c r="E17" s="148">
        <v>1270.9</v>
      </c>
      <c r="F17" s="134">
        <v>1200</v>
      </c>
      <c r="G17" s="53">
        <v>300</v>
      </c>
      <c r="H17" s="54">
        <f t="shared" si="0"/>
        <v>1500</v>
      </c>
      <c r="I17" s="40">
        <f t="shared" si="1"/>
        <v>1395</v>
      </c>
      <c r="J17" s="138">
        <v>5.254051208496094</v>
      </c>
      <c r="K17" s="114"/>
      <c r="L17" s="141"/>
      <c r="M17" s="121"/>
      <c r="N17" s="115"/>
    </row>
    <row r="18" spans="2:14" ht="12.75">
      <c r="B18" s="40"/>
      <c r="C18" s="15"/>
      <c r="D18" s="3"/>
      <c r="E18" s="148">
        <v>1333.2</v>
      </c>
      <c r="F18" s="134">
        <v>1200</v>
      </c>
      <c r="G18" s="53">
        <v>300</v>
      </c>
      <c r="H18" s="54">
        <f t="shared" si="0"/>
        <v>1500</v>
      </c>
      <c r="I18" s="40">
        <f t="shared" si="1"/>
        <v>1395</v>
      </c>
      <c r="J18" s="138">
        <v>7.152327537536621</v>
      </c>
      <c r="K18" s="114"/>
      <c r="L18" s="141"/>
      <c r="M18" s="121"/>
      <c r="N18" s="115"/>
    </row>
    <row r="19" spans="2:14" ht="12.75">
      <c r="B19" s="40">
        <v>1913</v>
      </c>
      <c r="C19" s="4">
        <v>893.90706</v>
      </c>
      <c r="D19" s="127">
        <v>1003</v>
      </c>
      <c r="E19" s="148">
        <v>1471.2</v>
      </c>
      <c r="F19" s="134">
        <v>1300</v>
      </c>
      <c r="G19" s="53">
        <v>400</v>
      </c>
      <c r="H19" s="54">
        <f t="shared" si="0"/>
        <v>1700</v>
      </c>
      <c r="I19" s="40">
        <f t="shared" si="1"/>
        <v>1581</v>
      </c>
      <c r="J19" s="138">
        <v>7</v>
      </c>
      <c r="K19" s="114">
        <f>C19/F19*100</f>
        <v>68.76208153846154</v>
      </c>
      <c r="L19" s="141">
        <f>C19/H19*100</f>
        <v>52.58276823529412</v>
      </c>
      <c r="M19" s="121">
        <f>C19/I19*100</f>
        <v>56.5406110056926</v>
      </c>
      <c r="N19" s="115">
        <v>12.770100857142857</v>
      </c>
    </row>
    <row r="20" spans="2:14" ht="12.75">
      <c r="B20" s="40"/>
      <c r="C20" s="15"/>
      <c r="D20" s="3"/>
      <c r="E20" s="148">
        <v>1306.5</v>
      </c>
      <c r="F20" s="134">
        <v>1200</v>
      </c>
      <c r="G20" s="53">
        <v>700</v>
      </c>
      <c r="H20" s="54">
        <f t="shared" si="0"/>
        <v>1900</v>
      </c>
      <c r="I20" s="40">
        <f t="shared" si="1"/>
        <v>1767</v>
      </c>
      <c r="J20" s="138"/>
      <c r="K20" s="114"/>
      <c r="L20" s="141"/>
      <c r="M20" s="121"/>
      <c r="N20" s="115"/>
    </row>
    <row r="21" spans="2:14" ht="12.75">
      <c r="B21" s="40"/>
      <c r="C21" s="15"/>
      <c r="D21" s="3"/>
      <c r="E21" s="148">
        <v>907.9</v>
      </c>
      <c r="F21" s="134">
        <v>800</v>
      </c>
      <c r="G21" s="53">
        <v>300</v>
      </c>
      <c r="H21" s="54">
        <f t="shared" si="0"/>
        <v>1100</v>
      </c>
      <c r="I21" s="40">
        <f t="shared" si="1"/>
        <v>1023</v>
      </c>
      <c r="J21" s="138"/>
      <c r="K21" s="114"/>
      <c r="L21" s="141"/>
      <c r="M21" s="121"/>
      <c r="N21" s="115"/>
    </row>
    <row r="22" spans="2:14" ht="12.75">
      <c r="B22" s="40"/>
      <c r="C22" s="15"/>
      <c r="D22" s="3"/>
      <c r="E22" s="148">
        <v>1153.2</v>
      </c>
      <c r="F22" s="134">
        <v>1100</v>
      </c>
      <c r="G22" s="53">
        <v>300</v>
      </c>
      <c r="H22" s="54">
        <f t="shared" si="0"/>
        <v>1400</v>
      </c>
      <c r="I22" s="40">
        <f t="shared" si="1"/>
        <v>1302</v>
      </c>
      <c r="J22" s="138"/>
      <c r="K22" s="114"/>
      <c r="L22" s="141"/>
      <c r="M22" s="121"/>
      <c r="N22" s="115"/>
    </row>
    <row r="23" spans="2:14" ht="12.75">
      <c r="B23" s="40"/>
      <c r="C23" s="15"/>
      <c r="D23" s="3"/>
      <c r="E23" s="148"/>
      <c r="F23" s="134"/>
      <c r="G23" s="53"/>
      <c r="H23" s="54"/>
      <c r="I23" s="40"/>
      <c r="J23" s="138"/>
      <c r="K23" s="114"/>
      <c r="L23" s="141"/>
      <c r="M23" s="121"/>
      <c r="N23" s="115"/>
    </row>
    <row r="24" spans="2:14" ht="12.75">
      <c r="B24" s="40"/>
      <c r="C24" s="15"/>
      <c r="D24" s="3"/>
      <c r="E24" s="148">
        <v>232.2</v>
      </c>
      <c r="F24" s="134">
        <v>1700</v>
      </c>
      <c r="G24" s="53">
        <v>300</v>
      </c>
      <c r="H24" s="54">
        <f t="shared" si="0"/>
        <v>2000</v>
      </c>
      <c r="I24" s="40">
        <f t="shared" si="1"/>
        <v>1860</v>
      </c>
      <c r="J24" s="138"/>
      <c r="K24" s="114"/>
      <c r="L24" s="141"/>
      <c r="M24" s="121"/>
      <c r="N24" s="115"/>
    </row>
    <row r="25" spans="2:14" ht="12.75">
      <c r="B25" s="40">
        <v>1919</v>
      </c>
      <c r="D25" s="128"/>
      <c r="E25" s="149"/>
      <c r="F25" s="134"/>
      <c r="G25" s="53"/>
      <c r="H25" s="54"/>
      <c r="I25" s="40"/>
      <c r="J25" s="138">
        <v>16.55260944366455</v>
      </c>
      <c r="K25" s="114"/>
      <c r="L25" s="141"/>
      <c r="M25" s="121"/>
      <c r="N25" s="115">
        <v>5.290812519951026</v>
      </c>
    </row>
    <row r="26" spans="2:14" ht="12.75">
      <c r="B26" s="40">
        <f aca="true" t="shared" si="2" ref="B26:B44">B25+1</f>
        <v>1920</v>
      </c>
      <c r="C26" s="150">
        <v>875.767532824</v>
      </c>
      <c r="D26" s="128">
        <v>1083</v>
      </c>
      <c r="E26" s="149"/>
      <c r="F26" s="135">
        <v>3200</v>
      </c>
      <c r="G26" s="130"/>
      <c r="H26" s="54">
        <f t="shared" si="0"/>
        <v>3200</v>
      </c>
      <c r="I26" s="40">
        <f t="shared" si="1"/>
        <v>2976</v>
      </c>
      <c r="J26" s="138">
        <v>25.320509910583496</v>
      </c>
      <c r="K26" s="114">
        <f aca="true" t="shared" si="3" ref="K26:K43">C27/F26*100</f>
        <v>31.975181513781248</v>
      </c>
      <c r="L26" s="141">
        <f aca="true" t="shared" si="4" ref="L26:L43">C27/H26*100</f>
        <v>31.975181513781248</v>
      </c>
      <c r="M26" s="121">
        <f aca="true" t="shared" si="5" ref="M26:M43">C27/I26*100</f>
        <v>34.381915606216396</v>
      </c>
      <c r="N26" s="115">
        <v>4.041015809137869</v>
      </c>
    </row>
    <row r="27" spans="2:14" ht="12.75">
      <c r="B27" s="40">
        <f t="shared" si="2"/>
        <v>1921</v>
      </c>
      <c r="C27" s="150">
        <v>1023.2058084409999</v>
      </c>
      <c r="D27" s="128"/>
      <c r="E27" s="128">
        <v>3621.4</v>
      </c>
      <c r="F27" s="134">
        <v>3500</v>
      </c>
      <c r="G27" s="130">
        <v>400</v>
      </c>
      <c r="H27" s="54">
        <f t="shared" si="0"/>
        <v>3900</v>
      </c>
      <c r="I27" s="40">
        <f t="shared" si="1"/>
        <v>3627</v>
      </c>
      <c r="J27" s="138">
        <v>23.548949718475342</v>
      </c>
      <c r="K27" s="114">
        <f t="shared" si="3"/>
        <v>29.417388543285703</v>
      </c>
      <c r="L27" s="141">
        <f t="shared" si="4"/>
        <v>26.4002204875641</v>
      </c>
      <c r="M27" s="121">
        <f t="shared" si="5"/>
        <v>28.387333857595802</v>
      </c>
      <c r="N27" s="115">
        <v>4.372206027546187</v>
      </c>
    </row>
    <row r="28" spans="2:14" ht="12.75">
      <c r="B28" s="40">
        <f t="shared" si="2"/>
        <v>1922</v>
      </c>
      <c r="C28" s="150">
        <v>1029.6085990149998</v>
      </c>
      <c r="D28" s="128"/>
      <c r="E28" s="128">
        <v>3479</v>
      </c>
      <c r="F28" s="134">
        <v>3200</v>
      </c>
      <c r="G28" s="130">
        <v>400</v>
      </c>
      <c r="H28" s="54">
        <f t="shared" si="0"/>
        <v>3600</v>
      </c>
      <c r="I28" s="40">
        <f t="shared" si="1"/>
        <v>3348</v>
      </c>
      <c r="J28" s="138">
        <v>25.660540103912354</v>
      </c>
      <c r="K28" s="114">
        <f t="shared" si="3"/>
        <v>41.17133800784375</v>
      </c>
      <c r="L28" s="141">
        <f t="shared" si="4"/>
        <v>36.59674489586111</v>
      </c>
      <c r="M28" s="121">
        <f t="shared" si="5"/>
        <v>39.35133859770012</v>
      </c>
      <c r="N28" s="115">
        <v>5.13427547088196</v>
      </c>
    </row>
    <row r="29" spans="2:14" ht="12.75">
      <c r="B29" s="40">
        <f t="shared" si="2"/>
        <v>1923</v>
      </c>
      <c r="C29" s="150">
        <v>1317.482816251</v>
      </c>
      <c r="D29" s="128"/>
      <c r="E29" s="128">
        <v>4048.3</v>
      </c>
      <c r="F29" s="134">
        <v>3900</v>
      </c>
      <c r="G29" s="130">
        <v>400</v>
      </c>
      <c r="H29" s="54">
        <f t="shared" si="0"/>
        <v>4300</v>
      </c>
      <c r="I29" s="40">
        <f t="shared" si="1"/>
        <v>3999</v>
      </c>
      <c r="J29" s="138">
        <v>28.47737979888916</v>
      </c>
      <c r="K29" s="114">
        <f t="shared" si="3"/>
        <v>39.77792864520513</v>
      </c>
      <c r="L29" s="141">
        <f t="shared" si="4"/>
        <v>36.07765621309302</v>
      </c>
      <c r="M29" s="121">
        <f t="shared" si="5"/>
        <v>38.793178723755936</v>
      </c>
      <c r="N29" s="115">
        <v>5.447619226623913</v>
      </c>
    </row>
    <row r="30" spans="2:14" ht="12.75">
      <c r="B30" s="40">
        <f t="shared" si="2"/>
        <v>1924</v>
      </c>
      <c r="C30" s="150">
        <v>1551.339217163</v>
      </c>
      <c r="D30" s="128"/>
      <c r="E30" s="128"/>
      <c r="F30" s="134">
        <v>3000</v>
      </c>
      <c r="G30" s="130"/>
      <c r="H30" s="116">
        <v>5500</v>
      </c>
      <c r="I30" s="40">
        <f t="shared" si="1"/>
        <v>5115</v>
      </c>
      <c r="J30" s="138">
        <v>33.923630714416504</v>
      </c>
      <c r="K30" s="114">
        <f t="shared" si="3"/>
        <v>65.40452563996666</v>
      </c>
      <c r="L30" s="141">
        <f t="shared" si="4"/>
        <v>35.67519580361818</v>
      </c>
      <c r="M30" s="121">
        <f t="shared" si="5"/>
        <v>38.36042559528837</v>
      </c>
      <c r="N30" s="115">
        <v>5.783979273082796</v>
      </c>
    </row>
    <row r="31" spans="2:14" ht="12.75">
      <c r="B31" s="40">
        <f t="shared" si="2"/>
        <v>1925</v>
      </c>
      <c r="C31" s="150">
        <v>1962.135769199</v>
      </c>
      <c r="D31" s="128"/>
      <c r="E31" s="128"/>
      <c r="F31" s="134">
        <v>4100</v>
      </c>
      <c r="G31" s="130"/>
      <c r="H31" s="116">
        <v>6800</v>
      </c>
      <c r="I31" s="40">
        <f t="shared" si="1"/>
        <v>6324</v>
      </c>
      <c r="J31" s="138">
        <v>37.11546039581299</v>
      </c>
      <c r="K31" s="114">
        <f t="shared" si="3"/>
        <v>57.45775922746342</v>
      </c>
      <c r="L31" s="141">
        <f t="shared" si="4"/>
        <v>34.6436489459706</v>
      </c>
      <c r="M31" s="121">
        <f t="shared" si="5"/>
        <v>37.25123542577483</v>
      </c>
      <c r="N31" s="115">
        <v>6.347134329476768</v>
      </c>
    </row>
    <row r="32" spans="2:14" ht="12.75">
      <c r="B32" s="40">
        <f t="shared" si="2"/>
        <v>1926</v>
      </c>
      <c r="C32" s="150">
        <v>2355.7681283260004</v>
      </c>
      <c r="D32" s="128"/>
      <c r="E32" s="128"/>
      <c r="F32" s="134">
        <v>4900</v>
      </c>
      <c r="G32" s="130"/>
      <c r="H32" s="116">
        <v>7800</v>
      </c>
      <c r="I32" s="40">
        <f t="shared" si="1"/>
        <v>7254</v>
      </c>
      <c r="J32" s="138">
        <v>45.39675998687744</v>
      </c>
      <c r="K32" s="114">
        <f t="shared" si="3"/>
        <v>51.516485716346935</v>
      </c>
      <c r="L32" s="141">
        <f t="shared" si="4"/>
        <v>32.36292051411539</v>
      </c>
      <c r="M32" s="121">
        <f t="shared" si="5"/>
        <v>34.798839262489665</v>
      </c>
      <c r="N32" s="115">
        <v>5.560546172966277</v>
      </c>
    </row>
    <row r="33" spans="2:14" ht="12.75">
      <c r="B33" s="40">
        <f t="shared" si="2"/>
        <v>1927</v>
      </c>
      <c r="C33" s="150">
        <v>2524.307800101</v>
      </c>
      <c r="D33" s="128"/>
      <c r="E33" s="128"/>
      <c r="F33" s="134">
        <v>5800</v>
      </c>
      <c r="G33" s="130"/>
      <c r="H33" s="116">
        <v>9000</v>
      </c>
      <c r="I33" s="40">
        <f t="shared" si="1"/>
        <v>8370</v>
      </c>
      <c r="J33" s="138">
        <v>46.37399101257324</v>
      </c>
      <c r="K33" s="114">
        <f t="shared" si="3"/>
        <v>54.73948948315517</v>
      </c>
      <c r="L33" s="141">
        <f t="shared" si="4"/>
        <v>35.276559889144444</v>
      </c>
      <c r="M33" s="121">
        <f t="shared" si="5"/>
        <v>37.931784827037035</v>
      </c>
      <c r="N33" s="115">
        <v>6.846273785584255</v>
      </c>
    </row>
    <row r="34" spans="2:14" ht="12.75">
      <c r="B34" s="40">
        <f t="shared" si="2"/>
        <v>1928</v>
      </c>
      <c r="C34" s="150">
        <v>3174.890390023</v>
      </c>
      <c r="D34" s="128"/>
      <c r="E34" s="128"/>
      <c r="F34" s="134">
        <v>6400</v>
      </c>
      <c r="G34" s="130"/>
      <c r="H34" s="116">
        <v>9000</v>
      </c>
      <c r="I34" s="40">
        <f t="shared" si="1"/>
        <v>8370</v>
      </c>
      <c r="J34" s="138">
        <v>48.55233097076416</v>
      </c>
      <c r="K34" s="114">
        <f t="shared" si="3"/>
        <v>53.51418921835938</v>
      </c>
      <c r="L34" s="141">
        <f t="shared" si="4"/>
        <v>38.05453455527778</v>
      </c>
      <c r="M34" s="121">
        <f t="shared" si="5"/>
        <v>40.91885436051374</v>
      </c>
      <c r="N34" s="115">
        <v>7.054054957808951</v>
      </c>
    </row>
    <row r="35" spans="2:14" ht="12.75">
      <c r="B35" s="40">
        <f t="shared" si="2"/>
        <v>1929</v>
      </c>
      <c r="C35" s="150">
        <v>3424.908109975</v>
      </c>
      <c r="D35" s="128">
        <v>4121</v>
      </c>
      <c r="E35" s="128"/>
      <c r="F35" s="134">
        <v>7000</v>
      </c>
      <c r="G35" s="130"/>
      <c r="H35" s="116">
        <v>10000</v>
      </c>
      <c r="I35" s="40">
        <f t="shared" si="1"/>
        <v>9300</v>
      </c>
      <c r="J35" s="138">
        <v>52.27661991119385</v>
      </c>
      <c r="K35" s="114">
        <f t="shared" si="3"/>
        <v>58.18000750104285</v>
      </c>
      <c r="L35" s="141">
        <f t="shared" si="4"/>
        <v>40.726005250730005</v>
      </c>
      <c r="M35" s="121">
        <f t="shared" si="5"/>
        <v>43.7914034954086</v>
      </c>
      <c r="N35" s="115">
        <v>7.790481733500419</v>
      </c>
    </row>
    <row r="36" spans="2:14" ht="12.75">
      <c r="B36" s="40">
        <f t="shared" si="2"/>
        <v>1930</v>
      </c>
      <c r="C36" s="150">
        <v>4072.600525073</v>
      </c>
      <c r="D36" s="128"/>
      <c r="E36" s="128"/>
      <c r="F36" s="134">
        <v>7000</v>
      </c>
      <c r="G36" s="130"/>
      <c r="H36" s="116">
        <v>9000</v>
      </c>
      <c r="I36" s="40">
        <f t="shared" si="1"/>
        <v>8370</v>
      </c>
      <c r="J36" s="138">
        <v>52.16054153442383</v>
      </c>
      <c r="K36" s="114">
        <f t="shared" si="3"/>
        <v>54.611124512028574</v>
      </c>
      <c r="L36" s="141">
        <f t="shared" si="4"/>
        <v>42.47531906491111</v>
      </c>
      <c r="M36" s="121">
        <f t="shared" si="5"/>
        <v>45.67238609130227</v>
      </c>
      <c r="N36" s="115">
        <v>7.328870834899447</v>
      </c>
    </row>
    <row r="37" spans="2:14" ht="12.75">
      <c r="B37" s="40">
        <f t="shared" si="2"/>
        <v>1931</v>
      </c>
      <c r="C37" s="150">
        <v>3822.778715842</v>
      </c>
      <c r="D37" s="128"/>
      <c r="E37" s="128"/>
      <c r="F37" s="134">
        <v>6500</v>
      </c>
      <c r="G37" s="130"/>
      <c r="H37" s="116">
        <v>7800</v>
      </c>
      <c r="I37" s="40">
        <f t="shared" si="1"/>
        <v>7254</v>
      </c>
      <c r="J37" s="138">
        <v>48.391469955444336</v>
      </c>
      <c r="K37" s="114">
        <f t="shared" si="3"/>
        <v>50.81964109250768</v>
      </c>
      <c r="L37" s="141">
        <f t="shared" si="4"/>
        <v>42.349700910423074</v>
      </c>
      <c r="M37" s="121">
        <f t="shared" si="5"/>
        <v>45.53731280690653</v>
      </c>
      <c r="N37" s="115">
        <v>6.826154845170933</v>
      </c>
    </row>
    <row r="38" spans="2:14" ht="12.75">
      <c r="B38" s="40">
        <f t="shared" si="2"/>
        <v>1932</v>
      </c>
      <c r="C38" s="150">
        <v>3303.2766710129995</v>
      </c>
      <c r="D38" s="128"/>
      <c r="E38" s="128"/>
      <c r="F38" s="134">
        <v>6500</v>
      </c>
      <c r="G38" s="130"/>
      <c r="H38" s="116">
        <v>6000</v>
      </c>
      <c r="I38" s="40">
        <f t="shared" si="1"/>
        <v>5580</v>
      </c>
      <c r="J38" s="138">
        <v>36.00795936584473</v>
      </c>
      <c r="K38" s="114">
        <f t="shared" si="3"/>
        <v>47.75455647052308</v>
      </c>
      <c r="L38" s="141">
        <f t="shared" si="4"/>
        <v>51.734102843066665</v>
      </c>
      <c r="M38" s="121">
        <f t="shared" si="5"/>
        <v>55.628067573189966</v>
      </c>
      <c r="N38" s="115">
        <v>8.620444549624592</v>
      </c>
    </row>
    <row r="39" spans="2:14" ht="12.75">
      <c r="B39" s="40">
        <f t="shared" si="2"/>
        <v>1933</v>
      </c>
      <c r="C39" s="150">
        <v>3104.046170584</v>
      </c>
      <c r="D39" s="128"/>
      <c r="E39" s="128"/>
      <c r="F39" s="135">
        <v>5500</v>
      </c>
      <c r="G39" s="130"/>
      <c r="H39" s="116">
        <v>5500</v>
      </c>
      <c r="I39" s="40">
        <f t="shared" si="1"/>
        <v>5115</v>
      </c>
      <c r="J39" s="138">
        <v>38.992859840393066</v>
      </c>
      <c r="K39" s="114">
        <f t="shared" si="3"/>
        <v>51.107993892927276</v>
      </c>
      <c r="L39" s="141">
        <f t="shared" si="4"/>
        <v>51.107993892927276</v>
      </c>
      <c r="M39" s="121">
        <f t="shared" si="5"/>
        <v>54.95483214293255</v>
      </c>
      <c r="N39" s="115">
        <v>7.208857405219408</v>
      </c>
    </row>
    <row r="40" spans="2:14" ht="12.75">
      <c r="B40" s="40">
        <f t="shared" si="2"/>
        <v>1934</v>
      </c>
      <c r="C40" s="150">
        <v>2810.939664111</v>
      </c>
      <c r="D40" s="128"/>
      <c r="E40" s="128"/>
      <c r="F40" s="135">
        <v>6300</v>
      </c>
      <c r="G40" s="130"/>
      <c r="H40" s="116">
        <v>6300</v>
      </c>
      <c r="I40" s="40">
        <f t="shared" si="1"/>
        <v>5859</v>
      </c>
      <c r="J40" s="138">
        <v>34.74154090881348</v>
      </c>
      <c r="K40" s="114">
        <f t="shared" si="3"/>
        <v>43.991374584968256</v>
      </c>
      <c r="L40" s="141">
        <f t="shared" si="4"/>
        <v>43.991374584968256</v>
      </c>
      <c r="M40" s="121">
        <f t="shared" si="5"/>
        <v>47.30255331717017</v>
      </c>
      <c r="N40" s="115">
        <v>7.977356577612013</v>
      </c>
    </row>
    <row r="41" spans="2:14" ht="12.75">
      <c r="B41" s="40">
        <f t="shared" si="2"/>
        <v>1935</v>
      </c>
      <c r="C41" s="150">
        <v>2771.4565988530003</v>
      </c>
      <c r="D41" s="128"/>
      <c r="E41" s="128"/>
      <c r="F41" s="135">
        <v>5500</v>
      </c>
      <c r="G41" s="130"/>
      <c r="H41" s="116">
        <v>5500</v>
      </c>
      <c r="I41" s="40">
        <f t="shared" si="1"/>
        <v>5115</v>
      </c>
      <c r="J41" s="138">
        <v>33.971680641174316</v>
      </c>
      <c r="K41" s="114">
        <f t="shared" si="3"/>
        <v>46.23925271256363</v>
      </c>
      <c r="L41" s="141">
        <f t="shared" si="4"/>
        <v>46.23925271256363</v>
      </c>
      <c r="M41" s="121">
        <f t="shared" si="5"/>
        <v>49.71962657264907</v>
      </c>
      <c r="N41" s="115">
        <v>7.486114467085398</v>
      </c>
    </row>
    <row r="42" spans="2:14" ht="12.75">
      <c r="B42" s="40">
        <f t="shared" si="2"/>
        <v>1936</v>
      </c>
      <c r="C42" s="150">
        <v>2543.158899191</v>
      </c>
      <c r="D42" s="128"/>
      <c r="E42" s="128"/>
      <c r="F42" s="135">
        <v>6520</v>
      </c>
      <c r="G42" s="130"/>
      <c r="H42" s="116">
        <v>6520</v>
      </c>
      <c r="I42" s="40">
        <f t="shared" si="1"/>
        <v>6063.6</v>
      </c>
      <c r="J42" s="138">
        <v>35.64439105987549</v>
      </c>
      <c r="K42" s="114">
        <f t="shared" si="3"/>
        <v>43.32560925526074</v>
      </c>
      <c r="L42" s="141">
        <f t="shared" si="4"/>
        <v>43.32560925526074</v>
      </c>
      <c r="M42" s="121">
        <f t="shared" si="5"/>
        <v>46.58667661855993</v>
      </c>
      <c r="N42" s="115">
        <v>7.925032913868126</v>
      </c>
    </row>
    <row r="43" spans="2:14" ht="12.75">
      <c r="B43" s="40">
        <f t="shared" si="2"/>
        <v>1937</v>
      </c>
      <c r="C43" s="150">
        <v>2824.829723443</v>
      </c>
      <c r="D43" s="128"/>
      <c r="E43" s="128"/>
      <c r="F43" s="135">
        <v>7250</v>
      </c>
      <c r="G43" s="130"/>
      <c r="H43" s="116">
        <v>7250</v>
      </c>
      <c r="I43" s="40">
        <f t="shared" si="1"/>
        <v>6742.5</v>
      </c>
      <c r="J43" s="138">
        <v>47.048818588256836</v>
      </c>
      <c r="K43" s="114">
        <f t="shared" si="3"/>
        <v>48.35958758986207</v>
      </c>
      <c r="L43" s="141">
        <f t="shared" si="4"/>
        <v>48.35958758986207</v>
      </c>
      <c r="M43" s="121">
        <f t="shared" si="5"/>
        <v>51.99955654823879</v>
      </c>
      <c r="N43" s="115">
        <v>7.451983291967503</v>
      </c>
    </row>
    <row r="44" spans="2:14" ht="12.75">
      <c r="B44" s="41">
        <f t="shared" si="2"/>
        <v>1938</v>
      </c>
      <c r="C44" s="203">
        <v>3506.0701002650003</v>
      </c>
      <c r="D44" s="62">
        <v>4069</v>
      </c>
      <c r="E44" s="16"/>
      <c r="F44" s="136">
        <v>8000</v>
      </c>
      <c r="G44" s="131"/>
      <c r="H44" s="117">
        <v>8000</v>
      </c>
      <c r="I44" s="41">
        <f t="shared" si="1"/>
        <v>7440</v>
      </c>
      <c r="J44" s="139">
        <v>55</v>
      </c>
      <c r="K44" s="118"/>
      <c r="L44" s="142"/>
      <c r="M44" s="122"/>
      <c r="N44" s="119"/>
    </row>
    <row r="45" spans="10:14" ht="12.75">
      <c r="J45" s="28"/>
      <c r="K45" s="29"/>
      <c r="L45" s="29"/>
      <c r="M45" s="29"/>
      <c r="N45" s="31"/>
    </row>
    <row r="46" spans="2:14" ht="12.75">
      <c r="B46" s="12" t="s">
        <v>81</v>
      </c>
      <c r="C46" s="50"/>
      <c r="D46" s="50"/>
      <c r="E46" s="50"/>
      <c r="F46" s="28"/>
      <c r="G46" s="28"/>
      <c r="H46" s="28"/>
      <c r="I46" s="28"/>
      <c r="K46" s="29"/>
      <c r="L46" s="29"/>
      <c r="M46" s="29"/>
      <c r="N46" s="30"/>
    </row>
    <row r="47" spans="2:14" ht="12.75">
      <c r="B47" s="3" t="s">
        <v>140</v>
      </c>
      <c r="C47" s="50"/>
      <c r="D47" s="50"/>
      <c r="E47" s="50"/>
      <c r="F47" s="28"/>
      <c r="G47" s="28"/>
      <c r="H47" s="28"/>
      <c r="I47" s="28"/>
      <c r="K47" s="29"/>
      <c r="L47" s="29"/>
      <c r="M47" s="29"/>
      <c r="N47" s="30"/>
    </row>
    <row r="48" spans="2:14" ht="12.75">
      <c r="B48" s="3" t="s">
        <v>149</v>
      </c>
      <c r="C48" s="50"/>
      <c r="D48" s="50"/>
      <c r="E48" s="50"/>
      <c r="F48" s="28"/>
      <c r="G48" s="28"/>
      <c r="H48" s="28"/>
      <c r="I48" s="28"/>
      <c r="K48" s="29"/>
      <c r="L48" s="29"/>
      <c r="M48" s="29"/>
      <c r="N48" s="30"/>
    </row>
    <row r="49" spans="2:14" ht="12.75">
      <c r="B49" s="3" t="s">
        <v>141</v>
      </c>
      <c r="C49" s="50"/>
      <c r="D49" s="50"/>
      <c r="E49" s="50"/>
      <c r="F49" s="28"/>
      <c r="G49" s="28"/>
      <c r="H49" s="28"/>
      <c r="I49" s="28"/>
      <c r="K49" s="29"/>
      <c r="L49" s="29"/>
      <c r="M49" s="29"/>
      <c r="N49" s="30"/>
    </row>
    <row r="50" spans="2:14" ht="12.75">
      <c r="B50" s="3" t="s">
        <v>142</v>
      </c>
      <c r="C50" s="50"/>
      <c r="D50" s="50"/>
      <c r="E50" s="50"/>
      <c r="F50" s="28"/>
      <c r="G50" s="28"/>
      <c r="H50" s="28"/>
      <c r="I50" s="28"/>
      <c r="K50" s="29"/>
      <c r="L50" s="29"/>
      <c r="M50" s="29"/>
      <c r="N50" s="30"/>
    </row>
    <row r="51" spans="2:14" ht="12.75">
      <c r="B51" s="3" t="s">
        <v>155</v>
      </c>
      <c r="C51" s="50"/>
      <c r="D51" s="50"/>
      <c r="E51" s="50"/>
      <c r="F51" s="28"/>
      <c r="G51" s="28"/>
      <c r="H51" s="28"/>
      <c r="I51" s="28"/>
      <c r="K51" s="29"/>
      <c r="L51" s="29"/>
      <c r="M51" s="29"/>
      <c r="N51" s="30"/>
    </row>
    <row r="52" spans="2:14" ht="12.75">
      <c r="B52" s="3" t="s">
        <v>143</v>
      </c>
      <c r="C52" s="50"/>
      <c r="D52" s="50"/>
      <c r="E52" s="50"/>
      <c r="F52" s="28"/>
      <c r="G52" s="28"/>
      <c r="H52" s="28"/>
      <c r="I52" s="28"/>
      <c r="K52" s="29"/>
      <c r="L52" s="29"/>
      <c r="M52" s="29"/>
      <c r="N52" s="30"/>
    </row>
    <row r="53" spans="2:14" ht="12.75">
      <c r="B53" s="3" t="s">
        <v>144</v>
      </c>
      <c r="C53" s="4"/>
      <c r="D53" s="4"/>
      <c r="E53" s="4"/>
      <c r="F53" s="28"/>
      <c r="G53" s="28"/>
      <c r="H53" s="28"/>
      <c r="I53" s="28"/>
      <c r="K53" s="29"/>
      <c r="L53" s="29"/>
      <c r="M53" s="29"/>
      <c r="N53" s="30"/>
    </row>
    <row r="54" spans="2:14" ht="12.75">
      <c r="B54" s="3" t="s">
        <v>145</v>
      </c>
      <c r="C54" s="4"/>
      <c r="D54" s="4"/>
      <c r="E54" s="4"/>
      <c r="F54" s="28"/>
      <c r="G54" s="28"/>
      <c r="H54" s="28"/>
      <c r="I54" s="28"/>
      <c r="K54" s="29"/>
      <c r="L54" s="29"/>
      <c r="M54" s="29"/>
      <c r="N54" s="30"/>
    </row>
    <row r="55" spans="2:14" ht="12.75">
      <c r="B55" s="3" t="s">
        <v>146</v>
      </c>
      <c r="C55" s="4"/>
      <c r="D55" s="4"/>
      <c r="E55" s="4"/>
      <c r="F55" s="28"/>
      <c r="G55" s="28"/>
      <c r="H55" s="28"/>
      <c r="I55" s="28"/>
      <c r="K55" s="29"/>
      <c r="L55" s="29"/>
      <c r="M55" s="29"/>
      <c r="N55" s="30"/>
    </row>
    <row r="56" spans="3:14" ht="12.75">
      <c r="C56" s="4"/>
      <c r="D56" s="4"/>
      <c r="E56" s="4"/>
      <c r="F56" s="28"/>
      <c r="G56" s="28"/>
      <c r="H56" s="28"/>
      <c r="I56" s="28"/>
      <c r="K56" s="29"/>
      <c r="L56" s="29"/>
      <c r="M56" s="29"/>
      <c r="N56" s="30"/>
    </row>
    <row r="57" spans="3:14" ht="12.75">
      <c r="C57" s="4"/>
      <c r="D57" s="4"/>
      <c r="E57" s="147"/>
      <c r="F57" s="28"/>
      <c r="G57" s="28"/>
      <c r="H57" s="28"/>
      <c r="I57" s="28"/>
      <c r="K57" s="29"/>
      <c r="L57" s="29"/>
      <c r="M57" s="29"/>
      <c r="N57" s="30"/>
    </row>
    <row r="58" spans="3:14" ht="12.75">
      <c r="C58" s="15"/>
      <c r="D58" s="15"/>
      <c r="E58" s="147"/>
      <c r="F58" s="28"/>
      <c r="G58" s="28"/>
      <c r="H58" s="28"/>
      <c r="I58" s="28"/>
      <c r="K58" s="29"/>
      <c r="L58" s="29"/>
      <c r="M58" s="29"/>
      <c r="N58" s="30"/>
    </row>
    <row r="59" spans="3:14" ht="12.75">
      <c r="C59" s="15"/>
      <c r="D59" s="15"/>
      <c r="E59" s="147"/>
      <c r="F59" s="28"/>
      <c r="G59" s="28"/>
      <c r="H59" s="28"/>
      <c r="I59" s="28"/>
      <c r="K59" s="29"/>
      <c r="L59" s="29"/>
      <c r="M59" s="29"/>
      <c r="N59" s="30"/>
    </row>
    <row r="60" spans="3:14" ht="12.75">
      <c r="C60" s="15"/>
      <c r="D60" s="15"/>
      <c r="E60" s="147"/>
      <c r="F60" s="28"/>
      <c r="G60" s="28"/>
      <c r="H60" s="28"/>
      <c r="I60" s="28"/>
      <c r="K60" s="29"/>
      <c r="L60" s="29"/>
      <c r="M60" s="29"/>
      <c r="N60" s="30"/>
    </row>
    <row r="61" spans="3:14" ht="12.75">
      <c r="C61" s="15"/>
      <c r="D61" s="15"/>
      <c r="E61" s="147"/>
      <c r="F61" s="28"/>
      <c r="G61" s="28"/>
      <c r="H61" s="28"/>
      <c r="I61" s="28"/>
      <c r="K61" s="29"/>
      <c r="L61" s="29"/>
      <c r="M61" s="29"/>
      <c r="N61" s="30"/>
    </row>
    <row r="62" spans="3:14" ht="12.75">
      <c r="C62" s="4"/>
      <c r="D62" s="4"/>
      <c r="E62" s="147"/>
      <c r="F62" s="28"/>
      <c r="G62" s="28"/>
      <c r="H62" s="28"/>
      <c r="I62" s="28"/>
      <c r="K62" s="29"/>
      <c r="L62" s="29"/>
      <c r="M62" s="29"/>
      <c r="N62" s="30"/>
    </row>
    <row r="63" spans="3:14" ht="12.75">
      <c r="C63" s="15"/>
      <c r="D63" s="15"/>
      <c r="E63" s="147"/>
      <c r="F63" s="28"/>
      <c r="G63" s="28"/>
      <c r="H63" s="28"/>
      <c r="I63" s="28"/>
      <c r="K63" s="29"/>
      <c r="L63" s="29"/>
      <c r="M63" s="29"/>
      <c r="N63" s="30"/>
    </row>
    <row r="64" spans="3:14" ht="12.75">
      <c r="C64" s="15"/>
      <c r="D64" s="15"/>
      <c r="E64" s="147"/>
      <c r="F64" s="28"/>
      <c r="G64" s="28"/>
      <c r="H64" s="28"/>
      <c r="I64" s="28"/>
      <c r="K64" s="29"/>
      <c r="L64" s="29"/>
      <c r="M64" s="29"/>
      <c r="N64" s="30"/>
    </row>
    <row r="65" spans="3:14" ht="12.75">
      <c r="C65" s="15"/>
      <c r="D65" s="15"/>
      <c r="E65" s="147"/>
      <c r="F65" s="28"/>
      <c r="G65" s="28"/>
      <c r="H65" s="28"/>
      <c r="I65" s="28"/>
      <c r="K65" s="29"/>
      <c r="L65" s="29"/>
      <c r="M65" s="29"/>
      <c r="N65" s="30"/>
    </row>
    <row r="66" spans="3:14" ht="12.75">
      <c r="C66" s="15"/>
      <c r="D66" s="15"/>
      <c r="E66" s="147"/>
      <c r="F66" s="28"/>
      <c r="G66" s="28"/>
      <c r="H66" s="28"/>
      <c r="I66" s="28"/>
      <c r="K66" s="29"/>
      <c r="L66" s="29"/>
      <c r="M66" s="29"/>
      <c r="N66" s="30"/>
    </row>
    <row r="67" spans="3:14" ht="12.75">
      <c r="C67" s="4"/>
      <c r="D67" s="4"/>
      <c r="E67" s="147"/>
      <c r="F67" s="28"/>
      <c r="G67" s="28"/>
      <c r="H67" s="28"/>
      <c r="I67" s="28"/>
      <c r="K67" s="29"/>
      <c r="L67" s="29"/>
      <c r="M67" s="29"/>
      <c r="N67" s="30"/>
    </row>
    <row r="68" spans="3:14" ht="12.75">
      <c r="C68" s="15"/>
      <c r="D68" s="15"/>
      <c r="E68" s="147"/>
      <c r="F68" s="28"/>
      <c r="G68" s="28"/>
      <c r="H68" s="28"/>
      <c r="I68" s="28"/>
      <c r="K68" s="29"/>
      <c r="L68" s="29"/>
      <c r="M68" s="29"/>
      <c r="N68" s="30"/>
    </row>
    <row r="69" spans="3:14" ht="12.75">
      <c r="C69" s="15"/>
      <c r="D69" s="15"/>
      <c r="E69" s="147"/>
      <c r="F69" s="28"/>
      <c r="G69" s="28"/>
      <c r="H69" s="28"/>
      <c r="I69" s="28"/>
      <c r="K69" s="29"/>
      <c r="L69" s="29"/>
      <c r="M69" s="29"/>
      <c r="N69" s="30"/>
    </row>
    <row r="70" spans="3:14" ht="12.75">
      <c r="C70" s="4"/>
      <c r="D70" s="4"/>
      <c r="E70" s="147"/>
      <c r="F70" s="28"/>
      <c r="G70" s="28"/>
      <c r="H70" s="28"/>
      <c r="I70" s="28"/>
      <c r="K70" s="29"/>
      <c r="L70" s="29"/>
      <c r="M70" s="29"/>
      <c r="N70" s="30"/>
    </row>
    <row r="71" spans="3:14" ht="12.75">
      <c r="C71" s="15"/>
      <c r="D71" s="15"/>
      <c r="E71" s="147"/>
      <c r="F71" s="28"/>
      <c r="G71" s="28"/>
      <c r="H71" s="28"/>
      <c r="I71" s="28"/>
      <c r="K71" s="29"/>
      <c r="L71" s="29"/>
      <c r="M71" s="29"/>
      <c r="N71" s="30"/>
    </row>
    <row r="72" spans="3:14" ht="12.75">
      <c r="C72" s="15"/>
      <c r="D72" s="15"/>
      <c r="E72" s="147"/>
      <c r="F72" s="28"/>
      <c r="G72" s="28"/>
      <c r="H72" s="28"/>
      <c r="I72" s="28"/>
      <c r="K72" s="29"/>
      <c r="L72" s="29"/>
      <c r="M72" s="29"/>
      <c r="N72" s="30"/>
    </row>
    <row r="73" spans="3:14" ht="12.75">
      <c r="C73" s="15"/>
      <c r="D73" s="15"/>
      <c r="E73" s="147"/>
      <c r="F73" s="28"/>
      <c r="G73" s="28"/>
      <c r="H73" s="28"/>
      <c r="I73" s="28"/>
      <c r="K73" s="29"/>
      <c r="L73" s="29"/>
      <c r="M73" s="29"/>
      <c r="N73" s="30"/>
    </row>
    <row r="74" spans="3:14" ht="12.75">
      <c r="C74" s="15"/>
      <c r="D74" s="15"/>
      <c r="E74" s="147"/>
      <c r="F74" s="28"/>
      <c r="G74" s="28"/>
      <c r="H74" s="28"/>
      <c r="I74" s="28"/>
      <c r="K74" s="29"/>
      <c r="L74" s="29"/>
      <c r="M74" s="29"/>
      <c r="N74" s="30"/>
    </row>
    <row r="75" spans="3:14" ht="12.75">
      <c r="C75" s="15"/>
      <c r="D75" s="15"/>
      <c r="E75" s="147"/>
      <c r="F75" s="28"/>
      <c r="G75" s="28"/>
      <c r="H75" s="28"/>
      <c r="I75" s="28"/>
      <c r="K75" s="29"/>
      <c r="L75" s="29"/>
      <c r="M75" s="29"/>
      <c r="N75" s="30"/>
    </row>
    <row r="76" spans="3:14" ht="12.75">
      <c r="C76" s="150"/>
      <c r="D76" s="150"/>
      <c r="E76" s="147"/>
      <c r="F76" s="28"/>
      <c r="G76" s="28"/>
      <c r="H76" s="28"/>
      <c r="I76" s="28"/>
      <c r="K76" s="29"/>
      <c r="L76" s="29"/>
      <c r="M76" s="29"/>
      <c r="N76" s="30"/>
    </row>
    <row r="77" spans="3:14" ht="12.75">
      <c r="C77" s="150"/>
      <c r="D77" s="150"/>
      <c r="E77" s="147"/>
      <c r="F77" s="28"/>
      <c r="G77" s="28"/>
      <c r="H77" s="28"/>
      <c r="I77" s="28"/>
      <c r="K77" s="29"/>
      <c r="L77" s="29"/>
      <c r="M77" s="29"/>
      <c r="N77" s="30"/>
    </row>
    <row r="78" spans="3:14" ht="12.75">
      <c r="C78" s="4"/>
      <c r="D78" s="4"/>
      <c r="E78" s="4"/>
      <c r="F78" s="28"/>
      <c r="G78" s="28"/>
      <c r="H78" s="28"/>
      <c r="I78" s="28"/>
      <c r="K78" s="29"/>
      <c r="L78" s="29"/>
      <c r="M78" s="29"/>
      <c r="N78" s="30"/>
    </row>
    <row r="79" spans="3:14" ht="12.75">
      <c r="C79" s="4"/>
      <c r="D79" s="4"/>
      <c r="E79" s="4"/>
      <c r="F79" s="28"/>
      <c r="G79" s="28"/>
      <c r="H79" s="28"/>
      <c r="I79" s="28"/>
      <c r="K79" s="29"/>
      <c r="L79" s="29"/>
      <c r="M79" s="29"/>
      <c r="N79" s="30"/>
    </row>
    <row r="80" spans="3:14" ht="12.75">
      <c r="C80" s="4"/>
      <c r="D80" s="4"/>
      <c r="E80" s="4"/>
      <c r="F80" s="28"/>
      <c r="G80" s="28"/>
      <c r="H80" s="28"/>
      <c r="I80" s="28"/>
      <c r="K80" s="29"/>
      <c r="L80" s="29"/>
      <c r="M80" s="29"/>
      <c r="N80" s="30"/>
    </row>
    <row r="81" spans="3:14" ht="12.75">
      <c r="C81" s="4"/>
      <c r="D81" s="4"/>
      <c r="E81" s="4"/>
      <c r="F81" s="28"/>
      <c r="G81" s="28"/>
      <c r="H81" s="28"/>
      <c r="I81" s="28"/>
      <c r="K81" s="29"/>
      <c r="L81" s="29"/>
      <c r="M81" s="29"/>
      <c r="N81" s="30"/>
    </row>
    <row r="82" spans="3:14" ht="12.75">
      <c r="C82" s="4"/>
      <c r="D82" s="4"/>
      <c r="E82" s="4"/>
      <c r="N82" s="30"/>
    </row>
    <row r="83" spans="3:5" ht="12.75">
      <c r="C83" s="50"/>
      <c r="D83" s="50"/>
      <c r="E83" s="50"/>
    </row>
  </sheetData>
  <printOptions/>
  <pageMargins left="0.75" right="0.75" top="1" bottom="1"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dimension ref="B1:M58"/>
  <sheetViews>
    <sheetView workbookViewId="0" topLeftCell="A19">
      <selection activeCell="F59" sqref="F59"/>
    </sheetView>
  </sheetViews>
  <sheetFormatPr defaultColWidth="11.421875" defaultRowHeight="12.75"/>
  <cols>
    <col min="2" max="2" width="9.8515625" style="0" customWidth="1"/>
    <col min="4" max="4" width="12.421875" style="0" bestFit="1" customWidth="1"/>
    <col min="6" max="6" width="15.7109375" style="0" customWidth="1"/>
    <col min="8" max="8" width="12.28125" style="0" customWidth="1"/>
  </cols>
  <sheetData>
    <row r="1" ht="12.75">
      <c r="B1" s="1" t="s">
        <v>132</v>
      </c>
    </row>
    <row r="3" spans="2:8" ht="12.75">
      <c r="B3" s="46"/>
      <c r="C3" s="42" t="s">
        <v>87</v>
      </c>
      <c r="D3" s="83" t="s">
        <v>25</v>
      </c>
      <c r="E3" s="13" t="s">
        <v>131</v>
      </c>
      <c r="F3" s="10"/>
      <c r="G3" s="10" t="s">
        <v>352</v>
      </c>
      <c r="H3" s="14" t="s">
        <v>353</v>
      </c>
    </row>
    <row r="4" spans="2:8" ht="25.5">
      <c r="B4" s="47"/>
      <c r="C4" s="45" t="s">
        <v>86</v>
      </c>
      <c r="D4" s="84" t="s">
        <v>88</v>
      </c>
      <c r="E4" s="109" t="s">
        <v>133</v>
      </c>
      <c r="F4" s="109" t="s">
        <v>134</v>
      </c>
      <c r="G4" s="109" t="s">
        <v>354</v>
      </c>
      <c r="H4" s="109" t="s">
        <v>355</v>
      </c>
    </row>
    <row r="5" spans="2:8" ht="12.75">
      <c r="B5" s="46">
        <v>1963</v>
      </c>
      <c r="C5" s="97">
        <v>8.985</v>
      </c>
      <c r="D5" s="160">
        <v>7.993258403794596</v>
      </c>
      <c r="E5" s="98">
        <v>1.782</v>
      </c>
      <c r="F5" s="99">
        <v>2.19</v>
      </c>
      <c r="G5" s="229">
        <f aca="true" t="shared" si="0" ref="G5:G10">F5/C5</f>
        <v>0.24373956594323873</v>
      </c>
      <c r="H5" s="103">
        <f>F5/D5</f>
        <v>0.27398088356062067</v>
      </c>
    </row>
    <row r="6" spans="2:8" ht="12.75">
      <c r="B6" s="48">
        <v>1964</v>
      </c>
      <c r="C6" s="43">
        <v>9.19</v>
      </c>
      <c r="D6" s="161">
        <v>8.261239430810477</v>
      </c>
      <c r="E6" s="79">
        <v>1.9701984430000001</v>
      </c>
      <c r="F6" s="81">
        <v>2.4435437629999996</v>
      </c>
      <c r="G6" s="230">
        <f t="shared" si="0"/>
        <v>0.2658915955386289</v>
      </c>
      <c r="H6" s="103">
        <f>F6/D6</f>
        <v>0.2957841596851374</v>
      </c>
    </row>
    <row r="7" spans="2:8" ht="12.75">
      <c r="B7" s="48">
        <v>1965</v>
      </c>
      <c r="C7" s="43">
        <v>9.758</v>
      </c>
      <c r="D7" s="89">
        <v>8.954138850907771</v>
      </c>
      <c r="E7" s="79">
        <v>2.1000226793828993</v>
      </c>
      <c r="F7" s="81">
        <v>2.6921839999999997</v>
      </c>
      <c r="G7" s="230">
        <f t="shared" si="0"/>
        <v>0.27589506046320966</v>
      </c>
      <c r="H7" s="103">
        <f>F7/D7</f>
        <v>0.30066364223591036</v>
      </c>
    </row>
    <row r="8" spans="2:8" ht="12.75">
      <c r="B8" s="48">
        <v>1966</v>
      </c>
      <c r="C8" s="43">
        <v>10.354</v>
      </c>
      <c r="D8" s="89">
        <v>8.782263739837715</v>
      </c>
      <c r="E8" s="79">
        <v>2.4260063851886025</v>
      </c>
      <c r="F8" s="81">
        <v>3.5746749999999996</v>
      </c>
      <c r="G8" s="230">
        <f t="shared" si="0"/>
        <v>0.3452457987251304</v>
      </c>
      <c r="H8" s="103">
        <f aca="true" t="shared" si="1" ref="H8:H41">F8/D8</f>
        <v>0.40703343760728994</v>
      </c>
    </row>
    <row r="9" spans="2:8" ht="12.75">
      <c r="B9" s="48">
        <v>1967</v>
      </c>
      <c r="C9" s="43">
        <v>11.438</v>
      </c>
      <c r="D9" s="89">
        <v>9.227806507418675</v>
      </c>
      <c r="E9" s="79">
        <v>2.6334142872001207</v>
      </c>
      <c r="F9" s="81">
        <v>3.8909290000000003</v>
      </c>
      <c r="G9" s="230">
        <f t="shared" si="0"/>
        <v>0.3401756425948593</v>
      </c>
      <c r="H9" s="103">
        <f t="shared" si="1"/>
        <v>0.42165264268078184</v>
      </c>
    </row>
    <row r="10" spans="2:8" ht="12.75">
      <c r="B10" s="48">
        <v>1968</v>
      </c>
      <c r="C10" s="43">
        <v>11.532</v>
      </c>
      <c r="D10" s="89">
        <v>9.742172954544664</v>
      </c>
      <c r="E10" s="79">
        <v>2.8848727248203687</v>
      </c>
      <c r="F10" s="81">
        <v>4.2435909999999994</v>
      </c>
      <c r="G10" s="230">
        <f t="shared" si="0"/>
        <v>0.3679839576829691</v>
      </c>
      <c r="H10" s="103">
        <f t="shared" si="1"/>
        <v>0.43558978266962406</v>
      </c>
    </row>
    <row r="11" spans="2:8" ht="12.75">
      <c r="B11" s="48">
        <v>1969</v>
      </c>
      <c r="C11" s="43">
        <v>12.271</v>
      </c>
      <c r="D11" s="89">
        <v>10.647747685400276</v>
      </c>
      <c r="E11" s="79">
        <v>3.012</v>
      </c>
      <c r="F11" s="81">
        <v>4.429</v>
      </c>
      <c r="G11" s="230">
        <f aca="true" t="shared" si="2" ref="G11:G41">F11/C11</f>
        <v>0.36093227935783556</v>
      </c>
      <c r="H11" s="103">
        <f t="shared" si="1"/>
        <v>0.41595651313872234</v>
      </c>
    </row>
    <row r="12" spans="2:8" ht="12.75">
      <c r="B12" s="48">
        <v>1970</v>
      </c>
      <c r="C12" s="43">
        <v>13.649</v>
      </c>
      <c r="D12" s="89">
        <v>15.382997953044264</v>
      </c>
      <c r="E12" s="79">
        <v>3.579</v>
      </c>
      <c r="F12" s="81">
        <v>5.244</v>
      </c>
      <c r="G12" s="230">
        <f t="shared" si="2"/>
        <v>0.38420397098688547</v>
      </c>
      <c r="H12" s="103">
        <f t="shared" si="1"/>
        <v>0.3408958394200542</v>
      </c>
    </row>
    <row r="13" spans="2:8" ht="12.75">
      <c r="B13" s="48">
        <v>1971</v>
      </c>
      <c r="C13" s="43">
        <v>15.093</v>
      </c>
      <c r="D13" s="89">
        <v>18.03353310107646</v>
      </c>
      <c r="E13" s="79">
        <v>4.186</v>
      </c>
      <c r="F13" s="81">
        <v>6.093</v>
      </c>
      <c r="G13" s="230">
        <f t="shared" si="2"/>
        <v>0.4036970781156828</v>
      </c>
      <c r="H13" s="103">
        <f t="shared" si="1"/>
        <v>0.337870564012567</v>
      </c>
    </row>
    <row r="14" spans="2:8" ht="12.75">
      <c r="B14" s="48">
        <v>1972</v>
      </c>
      <c r="C14" s="43">
        <v>17.498</v>
      </c>
      <c r="D14" s="89">
        <v>20.19786626365744</v>
      </c>
      <c r="E14" s="79">
        <v>4.757</v>
      </c>
      <c r="F14" s="81">
        <v>6.906</v>
      </c>
      <c r="G14" s="230">
        <f t="shared" si="2"/>
        <v>0.3946736769916561</v>
      </c>
      <c r="H14" s="103">
        <f t="shared" si="1"/>
        <v>0.3419173050188054</v>
      </c>
    </row>
    <row r="15" spans="2:8" ht="12.75">
      <c r="B15" s="48">
        <v>1973</v>
      </c>
      <c r="C15" s="43">
        <v>16.83</v>
      </c>
      <c r="D15" s="89">
        <v>24.076660481454336</v>
      </c>
      <c r="E15" s="79">
        <v>5.271</v>
      </c>
      <c r="F15" s="81">
        <v>7.622</v>
      </c>
      <c r="G15" s="230">
        <f t="shared" si="2"/>
        <v>0.45288175876411174</v>
      </c>
      <c r="H15" s="103">
        <f t="shared" si="1"/>
        <v>0.3165721427965909</v>
      </c>
    </row>
    <row r="16" spans="2:8" ht="12.75">
      <c r="B16" s="48">
        <v>1974</v>
      </c>
      <c r="C16" s="43">
        <v>22.68</v>
      </c>
      <c r="D16" s="89">
        <v>31.156348851482598</v>
      </c>
      <c r="E16" s="79">
        <v>5.472</v>
      </c>
      <c r="F16" s="81">
        <v>7.869</v>
      </c>
      <c r="G16" s="230">
        <f t="shared" si="2"/>
        <v>0.34695767195767196</v>
      </c>
      <c r="H16" s="103">
        <f t="shared" si="1"/>
        <v>0.25256489576202534</v>
      </c>
    </row>
    <row r="17" spans="2:8" ht="12.75">
      <c r="B17" s="48">
        <v>1975</v>
      </c>
      <c r="C17" s="43">
        <v>23.075</v>
      </c>
      <c r="D17" s="89">
        <v>34.48246513669186</v>
      </c>
      <c r="E17" s="79">
        <v>6.393</v>
      </c>
      <c r="F17" s="81">
        <v>9.175</v>
      </c>
      <c r="G17" s="230">
        <f t="shared" si="2"/>
        <v>0.3976164680390033</v>
      </c>
      <c r="H17" s="103">
        <f t="shared" si="1"/>
        <v>0.2660772645931608</v>
      </c>
    </row>
    <row r="18" spans="2:8" ht="12.75">
      <c r="B18" s="48">
        <v>1976</v>
      </c>
      <c r="C18" s="43">
        <v>24.017</v>
      </c>
      <c r="D18" s="89">
        <v>37.00700517561666</v>
      </c>
      <c r="E18" s="79">
        <v>6.32</v>
      </c>
      <c r="F18" s="81">
        <v>8.981</v>
      </c>
      <c r="G18" s="230">
        <f t="shared" si="2"/>
        <v>0.373943456718158</v>
      </c>
      <c r="H18" s="103">
        <f t="shared" si="1"/>
        <v>0.24268378263468454</v>
      </c>
    </row>
    <row r="19" spans="2:8" ht="12.75">
      <c r="B19" s="48">
        <v>1977</v>
      </c>
      <c r="C19" s="43">
        <v>26.837</v>
      </c>
      <c r="D19" s="89">
        <v>42.66905532415439</v>
      </c>
      <c r="E19" s="79">
        <v>6.725</v>
      </c>
      <c r="F19" s="81">
        <v>9.545</v>
      </c>
      <c r="G19" s="230">
        <f t="shared" si="2"/>
        <v>0.3556656854342885</v>
      </c>
      <c r="H19" s="103">
        <f t="shared" si="1"/>
        <v>0.22369841393223208</v>
      </c>
    </row>
    <row r="20" spans="2:8" ht="12.75">
      <c r="B20" s="48">
        <v>1978</v>
      </c>
      <c r="C20" s="43">
        <v>28.599</v>
      </c>
      <c r="D20" s="89">
        <v>48.68512854</v>
      </c>
      <c r="E20" s="79">
        <v>7.661</v>
      </c>
      <c r="F20" s="81">
        <v>10.828</v>
      </c>
      <c r="G20" s="230">
        <f t="shared" si="2"/>
        <v>0.3786146368754152</v>
      </c>
      <c r="H20" s="103">
        <f t="shared" si="1"/>
        <v>0.22240877912243054</v>
      </c>
    </row>
    <row r="21" spans="2:8" ht="12.75">
      <c r="B21" s="48">
        <v>1979</v>
      </c>
      <c r="C21" s="43">
        <v>34.394</v>
      </c>
      <c r="D21" s="89">
        <v>56.78619749</v>
      </c>
      <c r="E21" s="79">
        <v>8.721</v>
      </c>
      <c r="F21" s="81">
        <v>12.403</v>
      </c>
      <c r="G21" s="230">
        <f t="shared" si="2"/>
        <v>0.3606152235855091</v>
      </c>
      <c r="H21" s="103">
        <f t="shared" si="1"/>
        <v>0.21841575150694248</v>
      </c>
    </row>
    <row r="22" spans="2:8" ht="12.75">
      <c r="B22" s="48">
        <v>1980</v>
      </c>
      <c r="C22" s="43">
        <v>39.02</v>
      </c>
      <c r="D22" s="89">
        <v>69.04603381999999</v>
      </c>
      <c r="E22" s="79">
        <v>10.709</v>
      </c>
      <c r="F22" s="81">
        <v>15.184</v>
      </c>
      <c r="G22" s="230">
        <f t="shared" si="2"/>
        <v>0.3891337775499743</v>
      </c>
      <c r="H22" s="103">
        <f t="shared" si="1"/>
        <v>0.21991125572229142</v>
      </c>
    </row>
    <row r="23" spans="2:8" ht="12.75">
      <c r="B23" s="48">
        <v>1981</v>
      </c>
      <c r="C23" s="43">
        <v>50.009</v>
      </c>
      <c r="D23" s="89">
        <v>87.95071456</v>
      </c>
      <c r="E23" s="79">
        <v>12.528</v>
      </c>
      <c r="F23" s="81">
        <v>17.894</v>
      </c>
      <c r="G23" s="230">
        <f t="shared" si="2"/>
        <v>0.3578155931932252</v>
      </c>
      <c r="H23" s="103">
        <f t="shared" si="1"/>
        <v>0.2034548563876955</v>
      </c>
    </row>
    <row r="24" spans="2:8" ht="12.75">
      <c r="B24" s="48">
        <v>1982</v>
      </c>
      <c r="C24" s="43">
        <v>47.078</v>
      </c>
      <c r="D24" s="89">
        <v>91.23705912999999</v>
      </c>
      <c r="E24" s="79">
        <v>10.918</v>
      </c>
      <c r="F24" s="81">
        <v>15.34</v>
      </c>
      <c r="G24" s="230">
        <f t="shared" si="2"/>
        <v>0.325842219295637</v>
      </c>
      <c r="H24" s="103">
        <f t="shared" si="1"/>
        <v>0.16813343334688874</v>
      </c>
    </row>
    <row r="25" spans="2:8" ht="12.75">
      <c r="B25" s="48">
        <v>1983</v>
      </c>
      <c r="C25" s="43">
        <v>59.776</v>
      </c>
      <c r="D25" s="89">
        <v>108.54776436</v>
      </c>
      <c r="E25" s="107">
        <v>11.141</v>
      </c>
      <c r="F25" s="108">
        <v>15.544</v>
      </c>
      <c r="G25" s="230">
        <f t="shared" si="2"/>
        <v>0.2600374732334047</v>
      </c>
      <c r="H25" s="103">
        <f t="shared" si="1"/>
        <v>0.143199632821991</v>
      </c>
    </row>
    <row r="26" spans="2:8" ht="12.75">
      <c r="B26" s="48">
        <v>1984</v>
      </c>
      <c r="C26" s="43">
        <v>65.574</v>
      </c>
      <c r="D26" s="89">
        <v>117.60653053</v>
      </c>
      <c r="E26" s="107">
        <v>12.48</v>
      </c>
      <c r="F26" s="108">
        <v>17.423</v>
      </c>
      <c r="G26" s="230">
        <f t="shared" si="2"/>
        <v>0.2656998200506298</v>
      </c>
      <c r="H26" s="103">
        <f t="shared" si="1"/>
        <v>0.1481465350731999</v>
      </c>
    </row>
    <row r="27" spans="2:8" ht="12.75">
      <c r="B27" s="48">
        <v>1985</v>
      </c>
      <c r="C27" s="43">
        <v>77.78</v>
      </c>
      <c r="D27" s="89">
        <v>144.46141011</v>
      </c>
      <c r="E27" s="107">
        <v>13.545</v>
      </c>
      <c r="F27" s="108">
        <v>18.923</v>
      </c>
      <c r="G27" s="230">
        <f t="shared" si="2"/>
        <v>0.2432887631781949</v>
      </c>
      <c r="H27" s="103">
        <f t="shared" si="1"/>
        <v>0.13098999923641266</v>
      </c>
    </row>
    <row r="28" spans="2:8" ht="12.75">
      <c r="B28" s="48">
        <v>1986</v>
      </c>
      <c r="C28" s="43">
        <v>90.701</v>
      </c>
      <c r="D28" s="89">
        <v>167.24279671999997</v>
      </c>
      <c r="E28" s="107">
        <v>15.654</v>
      </c>
      <c r="F28" s="108">
        <v>21.871</v>
      </c>
      <c r="G28" s="230">
        <f t="shared" si="2"/>
        <v>0.24113295333017276</v>
      </c>
      <c r="H28" s="103">
        <f t="shared" si="1"/>
        <v>0.13077394320675412</v>
      </c>
    </row>
    <row r="29" spans="2:8" ht="12.75">
      <c r="B29" s="48">
        <v>1987</v>
      </c>
      <c r="C29" s="43">
        <v>120.658</v>
      </c>
      <c r="D29" s="89">
        <v>194.66835889</v>
      </c>
      <c r="E29" s="107">
        <v>20.24</v>
      </c>
      <c r="F29" s="108">
        <v>28.65</v>
      </c>
      <c r="G29" s="230">
        <f t="shared" si="2"/>
        <v>0.23744799350229573</v>
      </c>
      <c r="H29" s="103">
        <f t="shared" si="1"/>
        <v>0.14717337816665454</v>
      </c>
    </row>
    <row r="30" spans="2:8" ht="12.75">
      <c r="B30" s="48">
        <v>1988</v>
      </c>
      <c r="C30" s="43">
        <v>120.022</v>
      </c>
      <c r="D30" s="89">
        <v>216.36741644999998</v>
      </c>
      <c r="E30" s="107">
        <v>25.654</v>
      </c>
      <c r="F30" s="108">
        <v>36.785</v>
      </c>
      <c r="G30" s="230">
        <f t="shared" si="2"/>
        <v>0.3064854776624285</v>
      </c>
      <c r="H30" s="103">
        <f t="shared" si="1"/>
        <v>0.17001173560946312</v>
      </c>
    </row>
    <row r="31" spans="2:8" ht="12.75">
      <c r="B31" s="48">
        <v>1989</v>
      </c>
      <c r="C31" s="43">
        <v>165.762</v>
      </c>
      <c r="D31" s="89">
        <v>275.5675357</v>
      </c>
      <c r="E31" s="107">
        <v>31.933</v>
      </c>
      <c r="F31" s="108">
        <v>46.015</v>
      </c>
      <c r="G31" s="230">
        <f t="shared" si="2"/>
        <v>0.27759679540546084</v>
      </c>
      <c r="H31" s="103">
        <f t="shared" si="1"/>
        <v>0.16698265956151961</v>
      </c>
    </row>
    <row r="32" spans="2:8" ht="12.75">
      <c r="B32" s="48">
        <v>1990</v>
      </c>
      <c r="C32" s="43">
        <v>178.2</v>
      </c>
      <c r="D32" s="89">
        <v>306.14825104</v>
      </c>
      <c r="E32" s="107">
        <v>38.894</v>
      </c>
      <c r="F32" s="108">
        <v>56.067</v>
      </c>
      <c r="G32" s="230">
        <f t="shared" si="2"/>
        <v>0.31462962962962965</v>
      </c>
      <c r="H32" s="103">
        <f t="shared" si="1"/>
        <v>0.18313676400089748</v>
      </c>
    </row>
    <row r="33" spans="2:8" ht="12.75">
      <c r="B33" s="48">
        <v>1991</v>
      </c>
      <c r="C33" s="43">
        <v>218.805</v>
      </c>
      <c r="D33" s="89">
        <v>347.94583107999995</v>
      </c>
      <c r="E33" s="79">
        <v>46.276</v>
      </c>
      <c r="F33" s="81">
        <v>67.447</v>
      </c>
      <c r="G33" s="230">
        <f t="shared" si="2"/>
        <v>0.3082516395877608</v>
      </c>
      <c r="H33" s="103">
        <f t="shared" si="1"/>
        <v>0.1938433916298096</v>
      </c>
    </row>
    <row r="34" spans="2:8" ht="12.75">
      <c r="B34" s="48">
        <v>1992</v>
      </c>
      <c r="C34" s="43">
        <v>240.191</v>
      </c>
      <c r="D34" s="89">
        <v>358.17220071</v>
      </c>
      <c r="E34" s="79">
        <v>49.935</v>
      </c>
      <c r="F34" s="81">
        <v>72.431</v>
      </c>
      <c r="G34" s="230">
        <f t="shared" si="2"/>
        <v>0.30155584513990946</v>
      </c>
      <c r="H34" s="103">
        <f t="shared" si="1"/>
        <v>0.20222395779577806</v>
      </c>
    </row>
    <row r="35" spans="2:8" ht="12.75">
      <c r="B35" s="48">
        <v>1993</v>
      </c>
      <c r="C35" s="43">
        <v>202.478</v>
      </c>
      <c r="D35" s="89">
        <v>390.98972942</v>
      </c>
      <c r="E35" s="79">
        <v>51.708</v>
      </c>
      <c r="F35" s="81">
        <v>75.127</v>
      </c>
      <c r="G35" s="230">
        <f t="shared" si="2"/>
        <v>0.37103784114817406</v>
      </c>
      <c r="H35" s="103">
        <f t="shared" si="1"/>
        <v>0.19214571214298776</v>
      </c>
    </row>
    <row r="36" spans="2:8" ht="12.75">
      <c r="B36" s="48">
        <v>1994</v>
      </c>
      <c r="C36" s="43">
        <v>193.818</v>
      </c>
      <c r="D36" s="89">
        <v>409.74354005000004</v>
      </c>
      <c r="E36" s="79">
        <v>49.842</v>
      </c>
      <c r="F36" s="81">
        <v>73.41</v>
      </c>
      <c r="G36" s="230">
        <f t="shared" si="2"/>
        <v>0.3787573909544005</v>
      </c>
      <c r="H36" s="103">
        <f t="shared" si="1"/>
        <v>0.17916084776111893</v>
      </c>
    </row>
    <row r="37" spans="2:8" ht="12.75">
      <c r="B37" s="48">
        <v>1995</v>
      </c>
      <c r="C37" s="43">
        <v>195.091</v>
      </c>
      <c r="D37" s="89">
        <v>436.53282393</v>
      </c>
      <c r="E37" s="79">
        <v>55.576</v>
      </c>
      <c r="F37" s="81">
        <v>82.211</v>
      </c>
      <c r="G37" s="230">
        <f t="shared" si="2"/>
        <v>0.42139821929253524</v>
      </c>
      <c r="H37" s="103">
        <f t="shared" si="1"/>
        <v>0.18832718983162397</v>
      </c>
    </row>
    <row r="38" spans="2:8" ht="12.75">
      <c r="B38" s="48">
        <v>1996</v>
      </c>
      <c r="C38" s="43">
        <v>185.479</v>
      </c>
      <c r="D38" s="89">
        <v>448.98944736</v>
      </c>
      <c r="E38" s="79">
        <v>60.141</v>
      </c>
      <c r="F38" s="81">
        <v>88.731</v>
      </c>
      <c r="G38" s="230">
        <f t="shared" si="2"/>
        <v>0.47838838898204106</v>
      </c>
      <c r="H38" s="103">
        <f t="shared" si="1"/>
        <v>0.19762379833585583</v>
      </c>
    </row>
    <row r="39" spans="2:8" ht="12.75">
      <c r="B39" s="48">
        <v>1997</v>
      </c>
      <c r="C39" s="43">
        <v>212.409</v>
      </c>
      <c r="D39" s="89">
        <v>488.73388199</v>
      </c>
      <c r="E39" s="79">
        <v>63.871</v>
      </c>
      <c r="F39" s="81">
        <v>94.843</v>
      </c>
      <c r="G39" s="230">
        <f t="shared" si="2"/>
        <v>0.4465112118601378</v>
      </c>
      <c r="H39" s="103">
        <f t="shared" si="1"/>
        <v>0.1940585735816462</v>
      </c>
    </row>
    <row r="40" spans="2:8" ht="12.75">
      <c r="B40" s="40">
        <v>1998</v>
      </c>
      <c r="C40" s="100">
        <v>239.978</v>
      </c>
      <c r="D40" s="105">
        <v>619.72849489</v>
      </c>
      <c r="E40" s="79">
        <v>89.837</v>
      </c>
      <c r="F40" s="81">
        <v>130.947</v>
      </c>
      <c r="G40" s="230">
        <f t="shared" si="2"/>
        <v>0.5456625190642476</v>
      </c>
      <c r="H40" s="103">
        <f t="shared" si="1"/>
        <v>0.21129736825033796</v>
      </c>
    </row>
    <row r="41" spans="2:8" ht="12.75">
      <c r="B41" s="41">
        <v>1999</v>
      </c>
      <c r="C41" s="102">
        <v>255.443</v>
      </c>
      <c r="D41" s="106">
        <v>652.42139177</v>
      </c>
      <c r="E41" s="80">
        <v>92.771342553</v>
      </c>
      <c r="F41" s="82">
        <v>137.190126765</v>
      </c>
      <c r="G41" s="231">
        <f t="shared" si="2"/>
        <v>0.5370674740157295</v>
      </c>
      <c r="H41" s="104">
        <f t="shared" si="1"/>
        <v>0.21027840057912148</v>
      </c>
    </row>
    <row r="42" spans="2:8" ht="12.75">
      <c r="B42" s="54"/>
      <c r="C42" s="100"/>
      <c r="D42" s="101"/>
      <c r="E42" s="124"/>
      <c r="F42" s="124"/>
      <c r="G42" s="44"/>
      <c r="H42" s="90"/>
    </row>
    <row r="43" spans="2:8" ht="12.75">
      <c r="B43" s="125" t="s">
        <v>81</v>
      </c>
      <c r="C43" s="100"/>
      <c r="D43" s="101"/>
      <c r="E43" s="124"/>
      <c r="F43" s="124"/>
      <c r="G43" s="44"/>
      <c r="H43" s="90"/>
    </row>
    <row r="44" spans="2:8" ht="12.75">
      <c r="B44" s="78" t="s">
        <v>89</v>
      </c>
      <c r="C44" s="100"/>
      <c r="D44" s="101"/>
      <c r="E44" s="124"/>
      <c r="F44" s="124"/>
      <c r="G44" s="44"/>
      <c r="H44" s="90"/>
    </row>
    <row r="45" spans="2:8" ht="12.75">
      <c r="B45" s="255" t="s">
        <v>137</v>
      </c>
      <c r="C45" s="256"/>
      <c r="D45" s="256"/>
      <c r="E45" s="256"/>
      <c r="F45" s="256"/>
      <c r="G45" s="256"/>
      <c r="H45" s="90"/>
    </row>
    <row r="46" spans="2:7" ht="12.75">
      <c r="B46" s="3" t="s">
        <v>148</v>
      </c>
      <c r="C46" s="15"/>
      <c r="D46" s="15"/>
      <c r="E46" s="15"/>
      <c r="F46" s="15"/>
      <c r="G46" s="15"/>
    </row>
    <row r="47" spans="2:13" ht="12.75">
      <c r="B47" s="3" t="s">
        <v>138</v>
      </c>
      <c r="C47" s="110"/>
      <c r="D47" s="110"/>
      <c r="E47" s="110"/>
      <c r="F47" s="110"/>
      <c r="G47" s="110"/>
      <c r="H47" s="110"/>
      <c r="I47" s="110"/>
      <c r="J47" s="110"/>
      <c r="K47" s="110"/>
      <c r="L47" s="110"/>
      <c r="M47" s="110"/>
    </row>
    <row r="48" spans="2:13" ht="12.75">
      <c r="B48" s="3" t="s">
        <v>115</v>
      </c>
      <c r="C48" s="110"/>
      <c r="D48" s="110"/>
      <c r="E48" s="110"/>
      <c r="F48" s="110"/>
      <c r="G48" s="110"/>
      <c r="H48" s="110"/>
      <c r="I48" s="110"/>
      <c r="J48" s="110"/>
      <c r="K48" s="110"/>
      <c r="L48" s="110"/>
      <c r="M48" s="110"/>
    </row>
    <row r="49" spans="2:13" ht="12.75">
      <c r="B49" s="3" t="s">
        <v>117</v>
      </c>
      <c r="C49" s="110"/>
      <c r="D49" s="110"/>
      <c r="E49" s="110"/>
      <c r="F49" s="110"/>
      <c r="G49" s="110"/>
      <c r="H49" s="110"/>
      <c r="I49" s="110"/>
      <c r="J49" s="110"/>
      <c r="K49" s="110"/>
      <c r="L49" s="110"/>
      <c r="M49" s="110"/>
    </row>
    <row r="50" spans="2:13" ht="12.75">
      <c r="B50" s="3" t="s">
        <v>116</v>
      </c>
      <c r="C50" s="110"/>
      <c r="D50" s="110"/>
      <c r="E50" s="110"/>
      <c r="F50" s="110"/>
      <c r="G50" s="110"/>
      <c r="H50" s="110"/>
      <c r="I50" s="110"/>
      <c r="J50" s="110"/>
      <c r="K50" s="110"/>
      <c r="L50" s="110"/>
      <c r="M50" s="110"/>
    </row>
    <row r="51" spans="2:13" ht="12.75">
      <c r="B51" s="3" t="s">
        <v>114</v>
      </c>
      <c r="C51" s="110"/>
      <c r="D51" s="110"/>
      <c r="E51" s="110"/>
      <c r="F51" s="110"/>
      <c r="G51" s="110"/>
      <c r="H51" s="110"/>
      <c r="I51" s="110"/>
      <c r="J51" s="110"/>
      <c r="K51" s="110"/>
      <c r="L51" s="110"/>
      <c r="M51" s="110"/>
    </row>
    <row r="52" spans="2:13" ht="12.75">
      <c r="B52" s="3" t="s">
        <v>120</v>
      </c>
      <c r="C52" s="110"/>
      <c r="D52" s="110"/>
      <c r="E52" s="110"/>
      <c r="F52" s="110"/>
      <c r="G52" s="110"/>
      <c r="H52" s="110"/>
      <c r="I52" s="110"/>
      <c r="J52" s="110"/>
      <c r="K52" s="110"/>
      <c r="L52" s="110"/>
      <c r="M52" s="110"/>
    </row>
    <row r="53" spans="2:13" ht="12.75">
      <c r="B53" s="3" t="s">
        <v>119</v>
      </c>
      <c r="C53" s="110"/>
      <c r="D53" s="110"/>
      <c r="E53" s="110"/>
      <c r="F53" s="110"/>
      <c r="G53" s="110"/>
      <c r="H53" s="110"/>
      <c r="I53" s="110"/>
      <c r="J53" s="110"/>
      <c r="K53" s="110"/>
      <c r="L53" s="110"/>
      <c r="M53" s="110"/>
    </row>
    <row r="54" spans="2:13" ht="12.75">
      <c r="B54" s="3" t="s">
        <v>59</v>
      </c>
      <c r="C54" s="110"/>
      <c r="D54" s="110"/>
      <c r="E54" s="110"/>
      <c r="F54" s="110"/>
      <c r="G54" s="110"/>
      <c r="H54" s="110"/>
      <c r="I54" s="110"/>
      <c r="J54" s="110"/>
      <c r="K54" s="110"/>
      <c r="L54" s="110"/>
      <c r="M54" s="110"/>
    </row>
    <row r="55" spans="2:13" ht="12.75">
      <c r="B55" s="3" t="s">
        <v>135</v>
      </c>
      <c r="C55" s="15"/>
      <c r="D55" s="15"/>
      <c r="E55" s="15"/>
      <c r="F55" s="15"/>
      <c r="G55" s="15"/>
      <c r="H55" s="15"/>
      <c r="I55" s="15"/>
      <c r="J55" s="15"/>
      <c r="K55" s="15"/>
      <c r="L55" s="15"/>
      <c r="M55" s="15"/>
    </row>
    <row r="56" spans="2:13" ht="12.75">
      <c r="B56" s="3" t="s">
        <v>136</v>
      </c>
      <c r="C56" s="15"/>
      <c r="D56" s="15"/>
      <c r="E56" s="15"/>
      <c r="F56" s="15"/>
      <c r="G56" s="15"/>
      <c r="H56" s="15"/>
      <c r="I56" s="15"/>
      <c r="J56" s="15"/>
      <c r="K56" s="15"/>
      <c r="L56" s="15"/>
      <c r="M56" s="15"/>
    </row>
    <row r="57" spans="2:13" ht="12.75">
      <c r="B57" s="3" t="s">
        <v>356</v>
      </c>
      <c r="C57" s="15"/>
      <c r="D57" s="15"/>
      <c r="E57" s="15"/>
      <c r="F57" s="15"/>
      <c r="G57" s="15"/>
      <c r="H57" s="15"/>
      <c r="I57" s="15"/>
      <c r="J57" s="15"/>
      <c r="K57" s="15"/>
      <c r="L57" s="15"/>
      <c r="M57" s="15"/>
    </row>
    <row r="58" spans="2:13" ht="12.75">
      <c r="B58" s="3" t="s">
        <v>357</v>
      </c>
      <c r="C58" s="15"/>
      <c r="D58" s="15"/>
      <c r="E58" s="15"/>
      <c r="F58" s="15"/>
      <c r="G58" s="15"/>
      <c r="H58" s="15"/>
      <c r="I58" s="15"/>
      <c r="J58" s="15"/>
      <c r="K58" s="15"/>
      <c r="L58" s="15"/>
      <c r="M58" s="15"/>
    </row>
  </sheetData>
  <mergeCells count="1">
    <mergeCell ref="B45:G45"/>
  </mergeCells>
  <printOptions/>
  <pageMargins left="0.75" right="0.75" top="1" bottom="1" header="0.4921259845" footer="0.4921259845"/>
  <pageSetup orientation="portrait" paperSize="9" r:id="rId1"/>
</worksheet>
</file>

<file path=xl/worksheets/sheet14.xml><?xml version="1.0" encoding="utf-8"?>
<worksheet xmlns="http://schemas.openxmlformats.org/spreadsheetml/2006/main" xmlns:r="http://schemas.openxmlformats.org/officeDocument/2006/relationships">
  <dimension ref="A1:L37"/>
  <sheetViews>
    <sheetView workbookViewId="0" topLeftCell="A1">
      <selection activeCell="J33" sqref="J33"/>
    </sheetView>
  </sheetViews>
  <sheetFormatPr defaultColWidth="11.421875" defaultRowHeight="12.75"/>
  <sheetData>
    <row r="1" spans="1:7" ht="12.75">
      <c r="A1" t="s">
        <v>77</v>
      </c>
      <c r="G1" t="s">
        <v>78</v>
      </c>
    </row>
    <row r="2" spans="2:12" ht="12.75">
      <c r="B2" t="s">
        <v>73</v>
      </c>
      <c r="D2" t="s">
        <v>76</v>
      </c>
      <c r="F2" t="s">
        <v>79</v>
      </c>
      <c r="H2" t="s">
        <v>73</v>
      </c>
      <c r="J2" t="s">
        <v>76</v>
      </c>
      <c r="L2" t="s">
        <v>79</v>
      </c>
    </row>
    <row r="3" spans="2:11" ht="12.75">
      <c r="B3" t="s">
        <v>74</v>
      </c>
      <c r="C3" t="s">
        <v>75</v>
      </c>
      <c r="D3" t="s">
        <v>74</v>
      </c>
      <c r="E3" t="s">
        <v>75</v>
      </c>
      <c r="H3" t="s">
        <v>74</v>
      </c>
      <c r="I3" t="s">
        <v>75</v>
      </c>
      <c r="J3" t="s">
        <v>74</v>
      </c>
      <c r="K3" t="s">
        <v>75</v>
      </c>
    </row>
    <row r="4" spans="1:7" ht="12.75">
      <c r="A4" s="54">
        <v>1962</v>
      </c>
      <c r="G4" s="54">
        <v>1962</v>
      </c>
    </row>
    <row r="5" spans="1:8" ht="12.75">
      <c r="A5" s="54">
        <v>1963</v>
      </c>
      <c r="B5">
        <v>1782</v>
      </c>
      <c r="G5" s="54">
        <v>1963</v>
      </c>
      <c r="H5">
        <v>2190</v>
      </c>
    </row>
    <row r="6" spans="1:12" ht="12.75">
      <c r="A6" s="54">
        <v>1964</v>
      </c>
      <c r="B6">
        <v>1892.851</v>
      </c>
      <c r="C6">
        <v>77.347443</v>
      </c>
      <c r="F6">
        <f aca="true" t="shared" si="0" ref="F6:F11">B6+C6</f>
        <v>1970.1984430000002</v>
      </c>
      <c r="G6" s="54">
        <v>1964</v>
      </c>
      <c r="H6">
        <v>2328.613</v>
      </c>
      <c r="I6">
        <v>114.930763</v>
      </c>
      <c r="L6">
        <f aca="true" t="shared" si="1" ref="L6:L11">H6+I6</f>
        <v>2443.5437629999997</v>
      </c>
    </row>
    <row r="7" spans="1:12" ht="12.75">
      <c r="A7" s="54">
        <v>1965</v>
      </c>
      <c r="B7">
        <v>2014.935</v>
      </c>
      <c r="C7">
        <f>I7/J14</f>
        <v>85.08767938289942</v>
      </c>
      <c r="F7">
        <f t="shared" si="0"/>
        <v>2100.0226793828992</v>
      </c>
      <c r="G7" s="54">
        <v>1965</v>
      </c>
      <c r="H7">
        <v>2565.752</v>
      </c>
      <c r="I7">
        <v>126.432</v>
      </c>
      <c r="L7">
        <f t="shared" si="1"/>
        <v>2692.1839999999997</v>
      </c>
    </row>
    <row r="8" spans="1:12" ht="12.75">
      <c r="A8" s="54">
        <v>1966</v>
      </c>
      <c r="B8">
        <v>2191.845</v>
      </c>
      <c r="C8">
        <f>I8/J14</f>
        <v>234.16138518860262</v>
      </c>
      <c r="F8">
        <f t="shared" si="0"/>
        <v>2426.0063851886025</v>
      </c>
      <c r="G8" s="54">
        <v>1966</v>
      </c>
      <c r="H8">
        <v>3226.734</v>
      </c>
      <c r="I8">
        <v>347.941</v>
      </c>
      <c r="J8">
        <v>59.148</v>
      </c>
      <c r="L8">
        <f t="shared" si="1"/>
        <v>3574.6749999999997</v>
      </c>
    </row>
    <row r="9" spans="1:12" ht="12.75">
      <c r="A9" s="54">
        <v>1967</v>
      </c>
      <c r="B9">
        <v>2497.579</v>
      </c>
      <c r="C9">
        <f>I9/J14</f>
        <v>135.83528720012063</v>
      </c>
      <c r="F9">
        <f t="shared" si="0"/>
        <v>2633.4142872001207</v>
      </c>
      <c r="G9" s="54">
        <v>1967</v>
      </c>
      <c r="H9">
        <v>3689.091</v>
      </c>
      <c r="I9">
        <v>201.838</v>
      </c>
      <c r="J9">
        <v>42.545</v>
      </c>
      <c r="L9">
        <f t="shared" si="1"/>
        <v>3890.929</v>
      </c>
    </row>
    <row r="10" spans="1:12" ht="12.75">
      <c r="A10" s="54">
        <v>1968</v>
      </c>
      <c r="B10">
        <v>2742.323</v>
      </c>
      <c r="C10">
        <f>I10/J14</f>
        <v>142.5497248203686</v>
      </c>
      <c r="F10">
        <f t="shared" si="0"/>
        <v>2884.8727248203686</v>
      </c>
      <c r="G10" s="54">
        <v>1968</v>
      </c>
      <c r="H10">
        <v>4031.776</v>
      </c>
      <c r="I10">
        <v>211.815</v>
      </c>
      <c r="J10">
        <v>48.275</v>
      </c>
      <c r="L10">
        <f t="shared" si="1"/>
        <v>4243.590999999999</v>
      </c>
    </row>
    <row r="11" spans="1:12" ht="12.75">
      <c r="A11" s="40">
        <v>1969</v>
      </c>
      <c r="B11">
        <v>2871.045</v>
      </c>
      <c r="C11">
        <f>I11/J14</f>
        <v>135.99411322782223</v>
      </c>
      <c r="F11">
        <f t="shared" si="0"/>
        <v>3007.0391132278223</v>
      </c>
      <c r="G11" s="40">
        <v>1969</v>
      </c>
      <c r="H11">
        <v>4226.719</v>
      </c>
      <c r="I11">
        <v>202.074</v>
      </c>
      <c r="J11">
        <v>54.748</v>
      </c>
      <c r="L11">
        <f t="shared" si="1"/>
        <v>4428.793</v>
      </c>
    </row>
    <row r="12" spans="1:7" ht="12.75">
      <c r="A12" s="40">
        <v>1970</v>
      </c>
      <c r="G12" s="40">
        <v>1970</v>
      </c>
    </row>
    <row r="13" spans="1:7" ht="12.75">
      <c r="A13" s="40">
        <v>1971</v>
      </c>
      <c r="G13" s="40">
        <v>1971</v>
      </c>
    </row>
    <row r="14" spans="1:10" ht="12.75">
      <c r="A14" s="40">
        <v>1972</v>
      </c>
      <c r="G14" s="40">
        <v>1972</v>
      </c>
      <c r="I14">
        <f>H6/B6</f>
        <v>1.2302146339040947</v>
      </c>
      <c r="J14">
        <f>I6/C6</f>
        <v>1.4859025527191636</v>
      </c>
    </row>
    <row r="15" spans="1:9" ht="12.75">
      <c r="A15" s="40">
        <v>1973</v>
      </c>
      <c r="G15" s="40">
        <v>1973</v>
      </c>
      <c r="I15">
        <f>H7/B7</f>
        <v>1.2733671309496337</v>
      </c>
    </row>
    <row r="16" spans="1:9" ht="12.75">
      <c r="A16" s="40">
        <v>1974</v>
      </c>
      <c r="G16" s="40">
        <v>1974</v>
      </c>
      <c r="I16">
        <f>H8/B8</f>
        <v>1.4721542809824602</v>
      </c>
    </row>
    <row r="17" spans="1:9" ht="12.75">
      <c r="A17" s="40">
        <v>1975</v>
      </c>
      <c r="G17" s="40">
        <v>1975</v>
      </c>
      <c r="I17">
        <f>H9/B9</f>
        <v>1.47706679148087</v>
      </c>
    </row>
    <row r="18" spans="1:9" ht="12.75">
      <c r="A18" s="40">
        <v>1976</v>
      </c>
      <c r="G18" s="40">
        <v>1976</v>
      </c>
      <c r="I18">
        <f>H10/B10</f>
        <v>1.4702046403724143</v>
      </c>
    </row>
    <row r="19" ht="12.75">
      <c r="I19">
        <f>H11/B11</f>
        <v>1.4721883495382344</v>
      </c>
    </row>
    <row r="20" ht="12.75">
      <c r="A20" t="s">
        <v>80</v>
      </c>
    </row>
    <row r="21" spans="2:6" ht="12.75">
      <c r="B21" t="s">
        <v>73</v>
      </c>
      <c r="D21" t="s">
        <v>76</v>
      </c>
      <c r="F21" t="s">
        <v>79</v>
      </c>
    </row>
    <row r="22" spans="2:5" ht="12.75">
      <c r="B22" t="s">
        <v>74</v>
      </c>
      <c r="C22" t="s">
        <v>75</v>
      </c>
      <c r="D22" t="s">
        <v>74</v>
      </c>
      <c r="E22" t="s">
        <v>75</v>
      </c>
    </row>
    <row r="23" ht="12.75">
      <c r="A23" s="54">
        <v>1962</v>
      </c>
    </row>
    <row r="24" spans="1:2" ht="12.75">
      <c r="A24" s="54">
        <v>1963</v>
      </c>
      <c r="B24">
        <v>831</v>
      </c>
    </row>
    <row r="25" spans="1:6" ht="12.75">
      <c r="A25" s="54">
        <v>1964</v>
      </c>
      <c r="B25">
        <v>826</v>
      </c>
      <c r="C25">
        <v>361</v>
      </c>
      <c r="F25">
        <f>B25+C25</f>
        <v>1187</v>
      </c>
    </row>
    <row r="26" spans="1:6" ht="12.75">
      <c r="A26" s="54">
        <v>1965</v>
      </c>
      <c r="B26">
        <v>796</v>
      </c>
      <c r="C26">
        <v>350</v>
      </c>
      <c r="F26">
        <f aca="true" t="shared" si="2" ref="F26:F31">B26+C26</f>
        <v>1146</v>
      </c>
    </row>
    <row r="27" spans="1:6" ht="12.75">
      <c r="A27" s="54">
        <v>1966</v>
      </c>
      <c r="B27">
        <v>784</v>
      </c>
      <c r="C27">
        <v>315</v>
      </c>
      <c r="F27">
        <f t="shared" si="2"/>
        <v>1099</v>
      </c>
    </row>
    <row r="28" spans="1:6" ht="12.75">
      <c r="A28" s="54">
        <v>1967</v>
      </c>
      <c r="B28">
        <v>748</v>
      </c>
      <c r="C28">
        <v>335</v>
      </c>
      <c r="F28">
        <f t="shared" si="2"/>
        <v>1083</v>
      </c>
    </row>
    <row r="29" spans="1:6" ht="12.75">
      <c r="A29" s="54">
        <v>1968</v>
      </c>
      <c r="B29">
        <v>729</v>
      </c>
      <c r="C29">
        <v>322</v>
      </c>
      <c r="F29">
        <f t="shared" si="2"/>
        <v>1051</v>
      </c>
    </row>
    <row r="30" spans="1:6" ht="12.75">
      <c r="A30" s="40">
        <v>1969</v>
      </c>
      <c r="B30">
        <v>692</v>
      </c>
      <c r="C30">
        <v>232</v>
      </c>
      <c r="F30">
        <f t="shared" si="2"/>
        <v>924</v>
      </c>
    </row>
    <row r="31" spans="1:6" ht="12.75">
      <c r="A31" s="40">
        <v>1970</v>
      </c>
      <c r="B31">
        <v>697</v>
      </c>
      <c r="C31">
        <v>221</v>
      </c>
      <c r="F31">
        <f t="shared" si="2"/>
        <v>918</v>
      </c>
    </row>
    <row r="32" ht="12.75">
      <c r="A32" s="40">
        <v>1971</v>
      </c>
    </row>
    <row r="33" ht="12.75">
      <c r="A33" s="40">
        <v>1972</v>
      </c>
    </row>
    <row r="34" ht="12.75">
      <c r="A34" s="40">
        <v>1973</v>
      </c>
    </row>
    <row r="35" ht="12.75">
      <c r="A35" s="40">
        <v>1974</v>
      </c>
    </row>
    <row r="36" ht="12.75">
      <c r="A36" s="40">
        <v>1975</v>
      </c>
    </row>
    <row r="37" ht="12.75">
      <c r="A37" s="40">
        <v>1976</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P72"/>
  <sheetViews>
    <sheetView workbookViewId="0" topLeftCell="A55">
      <selection activeCell="I13" sqref="I13"/>
    </sheetView>
  </sheetViews>
  <sheetFormatPr defaultColWidth="11.421875" defaultRowHeight="12.75"/>
  <cols>
    <col min="1" max="1" width="8.8515625" style="15" customWidth="1"/>
    <col min="2" max="4" width="11.421875" style="15" customWidth="1"/>
    <col min="5" max="6" width="10.57421875" style="15" customWidth="1"/>
    <col min="7" max="7" width="9.8515625" style="15" customWidth="1"/>
    <col min="8" max="8" width="10.57421875" style="15" customWidth="1"/>
    <col min="9" max="9" width="11.421875" style="15" customWidth="1"/>
    <col min="10" max="10" width="10.140625" style="15" customWidth="1"/>
    <col min="11" max="16384" width="11.421875" style="15" customWidth="1"/>
  </cols>
  <sheetData>
    <row r="1" ht="15.75">
      <c r="A1" s="189" t="s">
        <v>132</v>
      </c>
    </row>
    <row r="3" spans="1:68" ht="12.75">
      <c r="A3" s="175"/>
      <c r="B3" s="177" t="s">
        <v>87</v>
      </c>
      <c r="C3" s="177" t="s">
        <v>25</v>
      </c>
      <c r="D3" s="177" t="s">
        <v>125</v>
      </c>
      <c r="E3" s="177" t="s">
        <v>126</v>
      </c>
      <c r="F3" s="177" t="s">
        <v>150</v>
      </c>
      <c r="G3" s="177" t="s">
        <v>128</v>
      </c>
      <c r="H3" s="177" t="s">
        <v>129</v>
      </c>
      <c r="I3" s="177" t="s">
        <v>130</v>
      </c>
      <c r="J3" s="177" t="s">
        <v>153</v>
      </c>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row>
    <row r="4" spans="1:68" ht="12.75">
      <c r="A4" s="63"/>
      <c r="B4" s="172" t="s">
        <v>206</v>
      </c>
      <c r="C4" s="172" t="s">
        <v>186</v>
      </c>
      <c r="D4" s="172" t="s">
        <v>208</v>
      </c>
      <c r="E4" s="172" t="s">
        <v>124</v>
      </c>
      <c r="F4" s="172" t="s">
        <v>198</v>
      </c>
      <c r="G4" s="172" t="s">
        <v>199</v>
      </c>
      <c r="H4" s="172" t="s">
        <v>200</v>
      </c>
      <c r="I4" s="172" t="s">
        <v>200</v>
      </c>
      <c r="J4" s="172" t="s">
        <v>203</v>
      </c>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row>
    <row r="5" spans="1:68" ht="12.75">
      <c r="A5" s="71"/>
      <c r="B5" s="174" t="s">
        <v>207</v>
      </c>
      <c r="C5" s="173"/>
      <c r="D5" s="174" t="s">
        <v>209</v>
      </c>
      <c r="E5" s="174" t="s">
        <v>197</v>
      </c>
      <c r="F5" s="174" t="s">
        <v>173</v>
      </c>
      <c r="G5" s="174" t="s">
        <v>173</v>
      </c>
      <c r="H5" s="174" t="s">
        <v>173</v>
      </c>
      <c r="I5" s="174" t="s">
        <v>201</v>
      </c>
      <c r="J5" s="173"/>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row>
    <row r="6" spans="1:68" ht="12.75">
      <c r="A6" s="183">
        <v>1945</v>
      </c>
      <c r="B6" s="165"/>
      <c r="C6" s="165">
        <v>3542.632210526316</v>
      </c>
      <c r="D6" s="165"/>
      <c r="E6" s="165"/>
      <c r="F6" s="165"/>
      <c r="G6" s="165"/>
      <c r="H6" s="193">
        <v>0.32138548585016025</v>
      </c>
      <c r="I6" s="165"/>
      <c r="J6" s="165">
        <v>120.48192771084338</v>
      </c>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row>
    <row r="7" spans="1:68" ht="12.75">
      <c r="A7" s="183">
        <v>1946</v>
      </c>
      <c r="B7" s="165"/>
      <c r="C7" s="165">
        <v>3406.508210526317</v>
      </c>
      <c r="D7" s="165"/>
      <c r="E7" s="165"/>
      <c r="F7" s="165"/>
      <c r="G7" s="165"/>
      <c r="H7" s="193">
        <v>0.13975418299595146</v>
      </c>
      <c r="I7" s="165"/>
      <c r="J7" s="165">
        <v>217.39130434782606</v>
      </c>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row>
    <row r="8" spans="1:68" ht="12.75">
      <c r="A8" s="183">
        <v>1947</v>
      </c>
      <c r="B8" s="165"/>
      <c r="C8" s="165">
        <v>6840.27705263158</v>
      </c>
      <c r="D8" s="165"/>
      <c r="E8" s="165"/>
      <c r="F8" s="165"/>
      <c r="G8" s="165"/>
      <c r="H8" s="193">
        <v>0.18815748067974858</v>
      </c>
      <c r="I8" s="165"/>
      <c r="J8" s="165">
        <v>113.63636363636363</v>
      </c>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row>
    <row r="9" spans="1:68" ht="12.75">
      <c r="A9" s="183">
        <v>1948</v>
      </c>
      <c r="B9" s="165"/>
      <c r="C9" s="165">
        <v>12855.748421052633</v>
      </c>
      <c r="D9" s="165"/>
      <c r="E9" s="165"/>
      <c r="F9" s="165"/>
      <c r="G9" s="165"/>
      <c r="H9" s="193">
        <v>0.1960883516275321</v>
      </c>
      <c r="I9" s="165"/>
      <c r="J9" s="165">
        <v>74.62686567164178</v>
      </c>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row>
    <row r="10" spans="1:68" ht="12.75">
      <c r="A10" s="183">
        <v>1949</v>
      </c>
      <c r="B10" s="165"/>
      <c r="C10" s="165">
        <v>24803.663157894738</v>
      </c>
      <c r="D10" s="165"/>
      <c r="E10" s="165"/>
      <c r="F10" s="165"/>
      <c r="G10" s="165"/>
      <c r="H10" s="193">
        <v>0.29208958239589655</v>
      </c>
      <c r="I10" s="165"/>
      <c r="J10" s="165">
        <v>35.21126760563381</v>
      </c>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row>
    <row r="11" spans="1:68" ht="12.75">
      <c r="A11" s="183">
        <v>1950</v>
      </c>
      <c r="B11" s="165"/>
      <c r="C11" s="165">
        <v>36034.494736842105</v>
      </c>
      <c r="D11" s="165"/>
      <c r="E11" s="165"/>
      <c r="F11" s="165"/>
      <c r="G11" s="165"/>
      <c r="H11" s="193">
        <v>0.3619083916202204</v>
      </c>
      <c r="I11" s="165"/>
      <c r="J11" s="165">
        <v>20.79002079002079</v>
      </c>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row>
    <row r="12" spans="1:68" ht="12.75">
      <c r="A12" s="183">
        <v>1951</v>
      </c>
      <c r="B12" s="165"/>
      <c r="C12" s="165">
        <v>56319.052631578954</v>
      </c>
      <c r="D12" s="165"/>
      <c r="E12" s="165"/>
      <c r="F12" s="165"/>
      <c r="G12" s="165"/>
      <c r="H12" s="193">
        <v>0.4496495248068196</v>
      </c>
      <c r="I12" s="165"/>
      <c r="J12" s="165">
        <v>20.408163265306122</v>
      </c>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row>
    <row r="13" spans="1:68" ht="12.75">
      <c r="A13" s="183">
        <v>1952</v>
      </c>
      <c r="B13" s="165"/>
      <c r="C13" s="165">
        <v>64740</v>
      </c>
      <c r="D13" s="165"/>
      <c r="E13" s="165"/>
      <c r="F13" s="165"/>
      <c r="G13" s="165"/>
      <c r="H13" s="193">
        <v>0.4432576769025367</v>
      </c>
      <c r="I13" s="165"/>
      <c r="J13" s="165">
        <v>20.242914979757085</v>
      </c>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row>
    <row r="14" spans="1:68" ht="12.75">
      <c r="A14" s="183">
        <v>1953</v>
      </c>
      <c r="B14" s="165"/>
      <c r="C14" s="165">
        <v>79802.5052631579</v>
      </c>
      <c r="D14" s="165"/>
      <c r="E14" s="165"/>
      <c r="F14" s="165"/>
      <c r="G14" s="165"/>
      <c r="H14" s="193">
        <v>0.5283884345041243</v>
      </c>
      <c r="I14" s="165"/>
      <c r="J14" s="165">
        <v>20.120724346076457</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row>
    <row r="15" spans="1:68" ht="12.75">
      <c r="A15" s="183">
        <v>1954</v>
      </c>
      <c r="B15" s="165"/>
      <c r="C15" s="165">
        <v>112105.5157894737</v>
      </c>
      <c r="D15" s="165"/>
      <c r="E15" s="165"/>
      <c r="F15" s="165"/>
      <c r="G15" s="165"/>
      <c r="H15" s="193">
        <v>0.7008784982149028</v>
      </c>
      <c r="I15" s="165"/>
      <c r="J15" s="165">
        <v>25.252525252525253</v>
      </c>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row>
    <row r="16" spans="1:68" ht="12.75">
      <c r="A16" s="183">
        <v>1955</v>
      </c>
      <c r="B16" s="165"/>
      <c r="C16" s="165">
        <v>95088.2947368421</v>
      </c>
      <c r="D16" s="165"/>
      <c r="E16" s="165"/>
      <c r="F16" s="165"/>
      <c r="G16" s="165"/>
      <c r="H16" s="193">
        <v>0.554793602674785</v>
      </c>
      <c r="I16" s="165"/>
      <c r="J16" s="165">
        <v>33.44481605351171</v>
      </c>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row>
    <row r="17" spans="1:68" ht="12.75">
      <c r="A17" s="183">
        <v>1956</v>
      </c>
      <c r="B17" s="165"/>
      <c r="C17" s="165">
        <v>121509.22105263156</v>
      </c>
      <c r="D17" s="165"/>
      <c r="E17" s="165"/>
      <c r="F17" s="165"/>
      <c r="G17" s="165"/>
      <c r="H17" s="193">
        <v>0.643580158327939</v>
      </c>
      <c r="I17" s="165"/>
      <c r="J17" s="165">
        <v>29.58579881656805</v>
      </c>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row>
    <row r="18" spans="1:68" ht="12.75">
      <c r="A18" s="183">
        <v>1957</v>
      </c>
      <c r="B18" s="165"/>
      <c r="C18" s="165">
        <v>147249.2</v>
      </c>
      <c r="D18" s="165"/>
      <c r="E18" s="165"/>
      <c r="F18" s="165"/>
      <c r="G18" s="165"/>
      <c r="H18" s="193">
        <v>0.6922305222431682</v>
      </c>
      <c r="I18" s="165"/>
      <c r="J18" s="165">
        <v>33.22259136212624</v>
      </c>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row>
    <row r="19" spans="1:68" ht="12.75">
      <c r="A19" s="183">
        <v>1958</v>
      </c>
      <c r="B19" s="165"/>
      <c r="C19" s="165">
        <v>175942.17894736846</v>
      </c>
      <c r="D19" s="165"/>
      <c r="E19" s="165"/>
      <c r="F19" s="165"/>
      <c r="G19" s="165"/>
      <c r="H19" s="193">
        <v>0.7161465935117306</v>
      </c>
      <c r="I19" s="165"/>
      <c r="J19" s="165">
        <v>30.21148036253776</v>
      </c>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row>
    <row r="20" spans="1:68" ht="12.75">
      <c r="A20" s="183">
        <v>1959</v>
      </c>
      <c r="B20" s="165"/>
      <c r="C20" s="165">
        <v>197830.13684210528</v>
      </c>
      <c r="D20" s="165"/>
      <c r="E20" s="165"/>
      <c r="F20" s="165"/>
      <c r="G20" s="165"/>
      <c r="H20" s="193">
        <v>0.7403046718237059</v>
      </c>
      <c r="I20" s="165"/>
      <c r="J20" s="165">
        <v>42.19409282700422</v>
      </c>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row>
    <row r="21" spans="1:68" ht="12.75">
      <c r="A21" s="183">
        <v>1960</v>
      </c>
      <c r="B21" s="165"/>
      <c r="C21" s="165">
        <v>1778.442105263158</v>
      </c>
      <c r="D21" s="165"/>
      <c r="E21" s="165"/>
      <c r="F21" s="165"/>
      <c r="G21" s="165"/>
      <c r="H21" s="193">
        <v>0.5997997022870223</v>
      </c>
      <c r="I21" s="165"/>
      <c r="J21" s="165">
        <v>51.02040816326531</v>
      </c>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row>
    <row r="22" spans="1:68" ht="12.75">
      <c r="A22" s="183">
        <v>1961</v>
      </c>
      <c r="B22" s="165"/>
      <c r="C22" s="165">
        <v>1827.9895287958116</v>
      </c>
      <c r="D22" s="165"/>
      <c r="E22" s="165"/>
      <c r="F22" s="165"/>
      <c r="G22" s="165"/>
      <c r="H22" s="193">
        <v>0.5651379398303376</v>
      </c>
      <c r="I22" s="165"/>
      <c r="J22" s="165">
        <v>61.34969325153374</v>
      </c>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row>
    <row r="23" spans="1:68" ht="12.75">
      <c r="A23" s="183">
        <v>1962</v>
      </c>
      <c r="B23" s="165"/>
      <c r="C23" s="165">
        <v>1893.4270833333335</v>
      </c>
      <c r="D23" s="165"/>
      <c r="E23" s="165"/>
      <c r="F23" s="165"/>
      <c r="G23" s="165"/>
      <c r="H23" s="193">
        <v>0.5242568703783693</v>
      </c>
      <c r="I23" s="165"/>
      <c r="J23" s="165">
        <v>62.11180124223603</v>
      </c>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row>
    <row r="24" spans="1:68" ht="12.75">
      <c r="A24" s="183">
        <v>1963</v>
      </c>
      <c r="B24" s="165">
        <v>2190</v>
      </c>
      <c r="C24" s="165">
        <v>2190</v>
      </c>
      <c r="D24" s="190">
        <v>7.993258403794596</v>
      </c>
      <c r="E24" s="180">
        <v>27.3980883560621</v>
      </c>
      <c r="F24" s="193">
        <v>0.5408996717554048</v>
      </c>
      <c r="G24" s="193">
        <v>1.9742241309902406</v>
      </c>
      <c r="H24" s="193">
        <v>0.5408996717554048</v>
      </c>
      <c r="I24" s="165">
        <v>27.39808835606207</v>
      </c>
      <c r="J24" s="165">
        <v>48.50119478553008</v>
      </c>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row>
    <row r="25" spans="1:68" ht="12.75">
      <c r="A25" s="183">
        <v>1964</v>
      </c>
      <c r="B25" s="165">
        <v>2443.5437629999997</v>
      </c>
      <c r="C25" s="165">
        <v>2443.5437629999997</v>
      </c>
      <c r="D25" s="190">
        <v>8.261239430810477</v>
      </c>
      <c r="E25" s="180">
        <v>29.5784159685137</v>
      </c>
      <c r="F25" s="193">
        <v>0.5440288725323217</v>
      </c>
      <c r="G25" s="193">
        <v>1.8392765627187102</v>
      </c>
      <c r="H25" s="193">
        <v>0.5440288725323217</v>
      </c>
      <c r="I25" s="165">
        <v>29.57841596851374</v>
      </c>
      <c r="J25" s="165">
        <v>41.90416580642186</v>
      </c>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row>
    <row r="26" spans="1:68" ht="12.75">
      <c r="A26" s="183">
        <v>1965</v>
      </c>
      <c r="B26" s="165">
        <v>2692.1839999999997</v>
      </c>
      <c r="C26" s="165">
        <v>2692.1839999999997</v>
      </c>
      <c r="D26" s="191">
        <v>8.954138850907771</v>
      </c>
      <c r="E26" s="180">
        <v>30.066364223591037</v>
      </c>
      <c r="F26" s="193">
        <v>0.5568254020782315</v>
      </c>
      <c r="G26" s="193">
        <v>1.8519878158108933</v>
      </c>
      <c r="H26" s="193">
        <v>0.5568254020782315</v>
      </c>
      <c r="I26" s="165">
        <v>30.066364223591034</v>
      </c>
      <c r="J26" s="165">
        <v>35.9024750908556</v>
      </c>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row>
    <row r="27" spans="1:68" ht="12.75">
      <c r="A27" s="183">
        <v>1966</v>
      </c>
      <c r="B27" s="165">
        <v>3574.6749999999997</v>
      </c>
      <c r="C27" s="165">
        <v>3574.6749999999997</v>
      </c>
      <c r="D27" s="191">
        <v>8.782263739837715</v>
      </c>
      <c r="E27" s="180">
        <v>40.70334376072899</v>
      </c>
      <c r="F27" s="193">
        <v>0.6829510370336405</v>
      </c>
      <c r="G27" s="193">
        <v>1.6778745280690146</v>
      </c>
      <c r="H27" s="193">
        <v>0.6829510370336405</v>
      </c>
      <c r="I27" s="165">
        <v>40.703343760729</v>
      </c>
      <c r="J27" s="165">
        <v>25.08026491918846</v>
      </c>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row>
    <row r="28" spans="1:68" ht="12.75">
      <c r="A28" s="183">
        <v>1967</v>
      </c>
      <c r="B28" s="165">
        <v>3890.929</v>
      </c>
      <c r="C28" s="165">
        <v>3890.929</v>
      </c>
      <c r="D28" s="191">
        <v>9.227806507418675</v>
      </c>
      <c r="E28" s="180">
        <v>42.16526426807818</v>
      </c>
      <c r="F28" s="193">
        <v>0.6881861868554217</v>
      </c>
      <c r="G28" s="193">
        <v>1.6321163848993656</v>
      </c>
      <c r="H28" s="193">
        <v>0.6881861868554217</v>
      </c>
      <c r="I28" s="165">
        <v>42.16526426807818</v>
      </c>
      <c r="J28" s="165">
        <v>23.028989220826183</v>
      </c>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row>
    <row r="29" spans="1:68" ht="12.75">
      <c r="A29" s="183">
        <v>1968</v>
      </c>
      <c r="B29" s="165">
        <v>4243.590999999999</v>
      </c>
      <c r="C29" s="165">
        <v>4243.590999999999</v>
      </c>
      <c r="D29" s="191">
        <v>9.742172954544664</v>
      </c>
      <c r="E29" s="180">
        <v>43.558978266962406</v>
      </c>
      <c r="F29" s="193">
        <v>0.6905571367431655</v>
      </c>
      <c r="G29" s="193">
        <v>1.5853382338559656</v>
      </c>
      <c r="H29" s="193">
        <v>0.6905571367431655</v>
      </c>
      <c r="I29" s="165">
        <v>43.558978266962406</v>
      </c>
      <c r="J29" s="165">
        <v>23.60326596036235</v>
      </c>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row>
    <row r="30" spans="1:68" ht="12.75">
      <c r="A30" s="183">
        <v>1969</v>
      </c>
      <c r="B30" s="165">
        <v>4429</v>
      </c>
      <c r="C30" s="165">
        <v>4429</v>
      </c>
      <c r="D30" s="191">
        <v>10.647747685400276</v>
      </c>
      <c r="E30" s="180">
        <v>41.59565131387223</v>
      </c>
      <c r="F30" s="193">
        <v>0.6320921264640946</v>
      </c>
      <c r="G30" s="193">
        <v>1.5196110807220145</v>
      </c>
      <c r="H30" s="193">
        <v>0.6320921264640946</v>
      </c>
      <c r="I30" s="165">
        <v>41.59565131387223</v>
      </c>
      <c r="J30" s="165">
        <v>29.541431474373447</v>
      </c>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row>
    <row r="31" spans="1:68" ht="12.75">
      <c r="A31" s="183">
        <v>1970</v>
      </c>
      <c r="B31" s="165">
        <v>5244</v>
      </c>
      <c r="C31" s="165">
        <v>5244</v>
      </c>
      <c r="D31" s="191">
        <v>15.382997953044264</v>
      </c>
      <c r="E31" s="180">
        <v>34.08958394200542</v>
      </c>
      <c r="F31" s="193">
        <v>0.6608537413722922</v>
      </c>
      <c r="G31" s="193">
        <v>1.9385796626223522</v>
      </c>
      <c r="H31" s="193">
        <v>0.6608537413722922</v>
      </c>
      <c r="I31" s="165">
        <v>34.089583942005426</v>
      </c>
      <c r="J31" s="165">
        <v>25.051487414187644</v>
      </c>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row>
    <row r="32" spans="1:68" ht="12.75">
      <c r="A32" s="183">
        <v>1971</v>
      </c>
      <c r="B32" s="165">
        <v>6093</v>
      </c>
      <c r="C32" s="165">
        <v>6093</v>
      </c>
      <c r="D32" s="191">
        <v>18.03353310107646</v>
      </c>
      <c r="E32" s="180">
        <v>33.7870564012567</v>
      </c>
      <c r="F32" s="193">
        <v>0.6891084002687217</v>
      </c>
      <c r="G32" s="193">
        <v>2.0395632933654753</v>
      </c>
      <c r="H32" s="193">
        <v>0.6891084002687217</v>
      </c>
      <c r="I32" s="165">
        <v>33.7870564012567</v>
      </c>
      <c r="J32" s="165">
        <v>21.181848022320697</v>
      </c>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row>
    <row r="33" spans="1:68" ht="12.75">
      <c r="A33" s="183">
        <v>1972</v>
      </c>
      <c r="B33" s="165">
        <v>6906</v>
      </c>
      <c r="C33" s="165">
        <v>6906</v>
      </c>
      <c r="D33" s="191">
        <v>20.19786626365744</v>
      </c>
      <c r="E33" s="180">
        <v>34.19173050188054</v>
      </c>
      <c r="F33" s="193">
        <v>0.6990253525745814</v>
      </c>
      <c r="G33" s="193">
        <v>2.0444281184777564</v>
      </c>
      <c r="H33" s="193">
        <v>0.6990253525745814</v>
      </c>
      <c r="I33" s="165">
        <v>34.19173050188054</v>
      </c>
      <c r="J33" s="165">
        <v>23.700550246162756</v>
      </c>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row>
    <row r="34" spans="1:68" ht="12.75">
      <c r="A34" s="183">
        <v>1973</v>
      </c>
      <c r="B34" s="165">
        <v>7622</v>
      </c>
      <c r="C34" s="165">
        <v>7622</v>
      </c>
      <c r="D34" s="191">
        <v>24.076660481454336</v>
      </c>
      <c r="E34" s="180">
        <v>31.65721427965909</v>
      </c>
      <c r="F34" s="193">
        <v>0.6746117795961357</v>
      </c>
      <c r="G34" s="193">
        <v>2.130989080835196</v>
      </c>
      <c r="H34" s="193">
        <v>0.6746117795961357</v>
      </c>
      <c r="I34" s="165">
        <v>31.657214279659094</v>
      </c>
      <c r="J34" s="165">
        <v>22.018892679086854</v>
      </c>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row>
    <row r="35" spans="1:68" ht="12.75">
      <c r="A35" s="183">
        <v>1974</v>
      </c>
      <c r="B35" s="165">
        <v>7869</v>
      </c>
      <c r="C35" s="165">
        <v>7869</v>
      </c>
      <c r="D35" s="191">
        <v>31.156348851482598</v>
      </c>
      <c r="E35" s="180">
        <v>25.256489576202533</v>
      </c>
      <c r="F35" s="193">
        <v>0.6039242412381483</v>
      </c>
      <c r="G35" s="193">
        <v>2.391164613023596</v>
      </c>
      <c r="H35" s="193">
        <v>0.6039242412381483</v>
      </c>
      <c r="I35" s="165">
        <v>25.256489576202533</v>
      </c>
      <c r="J35" s="165">
        <v>15.561443639598425</v>
      </c>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row>
    <row r="36" spans="1:68" ht="12.75">
      <c r="A36" s="183">
        <v>1975</v>
      </c>
      <c r="B36" s="165">
        <v>9175</v>
      </c>
      <c r="C36" s="165">
        <v>9175</v>
      </c>
      <c r="D36" s="191">
        <v>34.48246513669186</v>
      </c>
      <c r="E36" s="180">
        <v>26.607726459316076</v>
      </c>
      <c r="F36" s="193">
        <v>0.6250493908237981</v>
      </c>
      <c r="G36" s="193">
        <v>2.3491273926748883</v>
      </c>
      <c r="H36" s="193">
        <v>0.6250493908237981</v>
      </c>
      <c r="I36" s="165">
        <v>26.607726459316076</v>
      </c>
      <c r="J36" s="165">
        <v>17.591607629427795</v>
      </c>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row>
    <row r="37" spans="1:68" ht="12.75">
      <c r="A37" s="183">
        <v>1976</v>
      </c>
      <c r="B37" s="165">
        <v>8981</v>
      </c>
      <c r="C37" s="165">
        <v>8981</v>
      </c>
      <c r="D37" s="191">
        <v>37.00700517561666</v>
      </c>
      <c r="E37" s="180">
        <v>24.268378263468453</v>
      </c>
      <c r="F37" s="193">
        <v>0.5281223225621312</v>
      </c>
      <c r="G37" s="193">
        <v>2.1761747605406394</v>
      </c>
      <c r="H37" s="193">
        <v>0.5281223225621312</v>
      </c>
      <c r="I37" s="165">
        <v>24.268378263468456</v>
      </c>
      <c r="J37" s="165">
        <v>15.495601826077273</v>
      </c>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row>
    <row r="38" spans="1:68" ht="12.75">
      <c r="A38" s="183">
        <v>1977</v>
      </c>
      <c r="B38" s="165">
        <v>9545</v>
      </c>
      <c r="C38" s="165">
        <v>9545</v>
      </c>
      <c r="D38" s="191">
        <v>42.66905532415439</v>
      </c>
      <c r="E38" s="180">
        <v>22.369841393223208</v>
      </c>
      <c r="F38" s="193">
        <v>0.49770492589697685</v>
      </c>
      <c r="G38" s="193">
        <v>2.2248925110740982</v>
      </c>
      <c r="H38" s="193">
        <v>0.49770492589697685</v>
      </c>
      <c r="I38" s="165">
        <v>22.369841393223208</v>
      </c>
      <c r="J38" s="165">
        <v>14.010162388685176</v>
      </c>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row>
    <row r="39" spans="1:68" ht="12.75">
      <c r="A39" s="195">
        <v>1978</v>
      </c>
      <c r="B39" s="165">
        <v>10828</v>
      </c>
      <c r="C39" s="165">
        <v>10828</v>
      </c>
      <c r="D39" s="191">
        <v>48.68512854</v>
      </c>
      <c r="E39" s="180">
        <v>22.240877912243054</v>
      </c>
      <c r="F39" s="193">
        <v>0.49610828979175176</v>
      </c>
      <c r="G39" s="193">
        <v>2.2306146895337093</v>
      </c>
      <c r="H39" s="193">
        <v>0.49610828979175176</v>
      </c>
      <c r="I39" s="165">
        <v>22.240877912243057</v>
      </c>
      <c r="J39" s="165">
        <v>18.096324344292572</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row>
    <row r="40" spans="1:68" ht="12.75">
      <c r="A40" s="183">
        <v>1979</v>
      </c>
      <c r="B40" s="165">
        <v>12403</v>
      </c>
      <c r="C40" s="165">
        <v>12403</v>
      </c>
      <c r="D40" s="191">
        <v>56.78619749</v>
      </c>
      <c r="E40" s="180">
        <v>21.841575150694247</v>
      </c>
      <c r="F40" s="193">
        <v>0.49989984269055177</v>
      </c>
      <c r="G40" s="193">
        <v>2.2887536234979926</v>
      </c>
      <c r="H40" s="193">
        <v>0.49989984269055177</v>
      </c>
      <c r="I40" s="165">
        <v>21.841575150694247</v>
      </c>
      <c r="J40" s="165">
        <v>18.56566959606547</v>
      </c>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row>
    <row r="41" spans="1:68" ht="12.75">
      <c r="A41" s="183">
        <v>1980</v>
      </c>
      <c r="B41" s="165">
        <v>15184</v>
      </c>
      <c r="C41" s="165">
        <v>15184</v>
      </c>
      <c r="D41" s="191">
        <v>69.04603381999999</v>
      </c>
      <c r="E41" s="180">
        <v>21.99112557222914</v>
      </c>
      <c r="F41" s="193">
        <v>0.5406839381190366</v>
      </c>
      <c r="G41" s="193">
        <v>2.4586460403910557</v>
      </c>
      <c r="H41" s="193">
        <v>0.5406839381190366</v>
      </c>
      <c r="I41" s="165">
        <v>21.991125572229144</v>
      </c>
      <c r="J41" s="165">
        <v>16.960748155953635</v>
      </c>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row>
    <row r="42" spans="1:68" ht="12.75">
      <c r="A42" s="183">
        <v>1981</v>
      </c>
      <c r="B42" s="165">
        <v>17894</v>
      </c>
      <c r="C42" s="165">
        <v>17894</v>
      </c>
      <c r="D42" s="191">
        <v>87.95071456</v>
      </c>
      <c r="E42" s="180">
        <v>20.34548563876955</v>
      </c>
      <c r="F42" s="193">
        <v>0.5654062621255533</v>
      </c>
      <c r="G42" s="193">
        <v>2.779025638238576</v>
      </c>
      <c r="H42" s="193">
        <v>0.5654062621255533</v>
      </c>
      <c r="I42" s="165">
        <v>20.345485638769553</v>
      </c>
      <c r="J42" s="165">
        <v>12.728344696546328</v>
      </c>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row>
    <row r="43" spans="1:68" ht="12.75">
      <c r="A43" s="183">
        <v>1982</v>
      </c>
      <c r="B43" s="165">
        <v>15340</v>
      </c>
      <c r="C43" s="165">
        <v>15340</v>
      </c>
      <c r="D43" s="191">
        <v>91.23705912999999</v>
      </c>
      <c r="E43" s="180">
        <v>16.813343334688874</v>
      </c>
      <c r="F43" s="193">
        <v>0.42305325865459686</v>
      </c>
      <c r="G43" s="193">
        <v>2.516175695893653</v>
      </c>
      <c r="H43" s="193">
        <v>0.42305325865459686</v>
      </c>
      <c r="I43" s="165">
        <v>16.813343334688874</v>
      </c>
      <c r="J43" s="165">
        <v>13.491460234680574</v>
      </c>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row>
    <row r="44" spans="1:68" ht="12.75">
      <c r="A44" s="183">
        <v>1983</v>
      </c>
      <c r="B44" s="165">
        <v>15544</v>
      </c>
      <c r="C44" s="165">
        <v>15544</v>
      </c>
      <c r="D44" s="191">
        <v>108.54776436</v>
      </c>
      <c r="E44" s="180">
        <v>14.3199632821991</v>
      </c>
      <c r="F44" s="193">
        <v>0.3879697431522492</v>
      </c>
      <c r="G44" s="193">
        <v>2.7092928627444715</v>
      </c>
      <c r="H44" s="193">
        <v>0.3879697431522492</v>
      </c>
      <c r="I44" s="165">
        <v>14.319963282199101</v>
      </c>
      <c r="J44" s="165">
        <v>21.795676788471432</v>
      </c>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row>
    <row r="45" spans="1:68" ht="12.75">
      <c r="A45" s="183">
        <v>1984</v>
      </c>
      <c r="B45" s="165">
        <v>17423</v>
      </c>
      <c r="C45" s="165">
        <v>17423</v>
      </c>
      <c r="D45" s="191">
        <v>117.60653053</v>
      </c>
      <c r="E45" s="180">
        <v>14.814653507319989</v>
      </c>
      <c r="F45" s="193">
        <v>0.39943483512853195</v>
      </c>
      <c r="G45" s="193">
        <v>2.6962144941909667</v>
      </c>
      <c r="H45" s="193">
        <v>0.39943483512853195</v>
      </c>
      <c r="I45" s="165">
        <v>14.814653507319992</v>
      </c>
      <c r="J45" s="165">
        <v>24.765884176089077</v>
      </c>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row>
    <row r="46" spans="1:68" ht="12.75">
      <c r="A46" s="183">
        <v>1985</v>
      </c>
      <c r="B46" s="165">
        <v>18923</v>
      </c>
      <c r="C46" s="165">
        <v>18923</v>
      </c>
      <c r="D46" s="191">
        <v>144.46141011</v>
      </c>
      <c r="E46" s="180">
        <v>13.098999923641266</v>
      </c>
      <c r="F46" s="193">
        <v>0.40260477181226184</v>
      </c>
      <c r="G46" s="193">
        <v>3.0735535091166373</v>
      </c>
      <c r="H46" s="193">
        <v>0.40260477181226184</v>
      </c>
      <c r="I46" s="165">
        <v>13.098999923641268</v>
      </c>
      <c r="J46" s="165">
        <v>35.68715319980976</v>
      </c>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row>
    <row r="47" spans="1:68" ht="12.75">
      <c r="A47" s="183">
        <v>1986</v>
      </c>
      <c r="B47" s="165">
        <v>21871</v>
      </c>
      <c r="C47" s="165">
        <v>21871</v>
      </c>
      <c r="D47" s="191">
        <v>167.24279671999997</v>
      </c>
      <c r="E47" s="180">
        <v>13.077394320675412</v>
      </c>
      <c r="F47" s="193">
        <v>0.4314405787312479</v>
      </c>
      <c r="G47" s="193">
        <v>3.299132595926534</v>
      </c>
      <c r="H47" s="193">
        <v>0.4314405787312479</v>
      </c>
      <c r="I47" s="165">
        <v>13.077394320675413</v>
      </c>
      <c r="J47" s="165">
        <v>52.59476018471949</v>
      </c>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row>
    <row r="48" spans="1:68" ht="12.75">
      <c r="A48" s="183">
        <v>1987</v>
      </c>
      <c r="B48" s="165">
        <v>28650</v>
      </c>
      <c r="C48" s="165">
        <v>28650</v>
      </c>
      <c r="D48" s="191">
        <v>194.66835889</v>
      </c>
      <c r="E48" s="180">
        <v>14.717337816665454</v>
      </c>
      <c r="F48" s="193">
        <v>0.5368534429451274</v>
      </c>
      <c r="G48" s="193">
        <v>3.6477619093394136</v>
      </c>
      <c r="H48" s="193">
        <v>0.5368534429451274</v>
      </c>
      <c r="I48" s="165">
        <v>14.717337816665454</v>
      </c>
      <c r="J48" s="165">
        <v>33.775183246073304</v>
      </c>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row>
    <row r="49" spans="1:68" ht="12.75">
      <c r="A49" s="183">
        <v>1988</v>
      </c>
      <c r="B49" s="165">
        <v>36785</v>
      </c>
      <c r="C49" s="165">
        <v>36785</v>
      </c>
      <c r="D49" s="191">
        <v>216.36741644999998</v>
      </c>
      <c r="E49" s="180">
        <v>17.001173560946313</v>
      </c>
      <c r="F49" s="193">
        <v>0.641402090847017</v>
      </c>
      <c r="G49" s="193">
        <v>3.772693035264299</v>
      </c>
      <c r="H49" s="193">
        <v>0.641402090847017</v>
      </c>
      <c r="I49" s="165">
        <v>17.001173560946313</v>
      </c>
      <c r="J49" s="165">
        <v>41.78502106837026</v>
      </c>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row>
    <row r="50" spans="1:68" ht="12.75">
      <c r="A50" s="183">
        <v>1989</v>
      </c>
      <c r="B50" s="165">
        <v>46015</v>
      </c>
      <c r="C50" s="165">
        <v>46015</v>
      </c>
      <c r="D50" s="191">
        <v>275.5675357</v>
      </c>
      <c r="E50" s="180">
        <v>16.69826595615196</v>
      </c>
      <c r="F50" s="193">
        <v>0.7470355602888461</v>
      </c>
      <c r="G50" s="193">
        <v>4.473731357797807</v>
      </c>
      <c r="H50" s="193">
        <v>0.7470355602888461</v>
      </c>
      <c r="I50" s="165">
        <v>16.69826595615196</v>
      </c>
      <c r="J50" s="165">
        <v>47.61975442790394</v>
      </c>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row>
    <row r="51" spans="1:68" ht="12.75">
      <c r="A51" s="183">
        <v>1990</v>
      </c>
      <c r="B51" s="165">
        <v>56067</v>
      </c>
      <c r="C51" s="165">
        <v>56067</v>
      </c>
      <c r="D51" s="191">
        <v>306.14825104</v>
      </c>
      <c r="E51" s="180">
        <v>18.313676400089747</v>
      </c>
      <c r="F51" s="193">
        <v>0.8613119802970679</v>
      </c>
      <c r="G51" s="193">
        <v>4.703108002349801</v>
      </c>
      <c r="H51" s="193">
        <v>0.8613119802970679</v>
      </c>
      <c r="I51" s="165">
        <v>18.31367640008975</v>
      </c>
      <c r="J51" s="165">
        <v>30.99097508338238</v>
      </c>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row>
    <row r="52" spans="1:68" ht="12.75">
      <c r="A52" s="183">
        <v>1991</v>
      </c>
      <c r="B52" s="165">
        <v>67447</v>
      </c>
      <c r="C52" s="165">
        <v>67447</v>
      </c>
      <c r="D52" s="191">
        <v>347.94583107999995</v>
      </c>
      <c r="E52" s="180">
        <v>19.38433916298096</v>
      </c>
      <c r="F52" s="193">
        <v>0.9953174466027914</v>
      </c>
      <c r="G52" s="193">
        <v>5.1346472956044265</v>
      </c>
      <c r="H52" s="193">
        <v>0.9953174466027914</v>
      </c>
      <c r="I52" s="165">
        <v>19.384339162980957</v>
      </c>
      <c r="J52" s="165">
        <v>29.560232478835236</v>
      </c>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row>
    <row r="53" spans="1:68" ht="12.75">
      <c r="A53" s="183">
        <v>1992</v>
      </c>
      <c r="B53" s="165">
        <v>72431</v>
      </c>
      <c r="C53" s="165">
        <v>72431</v>
      </c>
      <c r="D53" s="191">
        <v>358.17220071</v>
      </c>
      <c r="E53" s="180">
        <v>20.222395779577806</v>
      </c>
      <c r="F53" s="193">
        <v>1.034795685320162</v>
      </c>
      <c r="G53" s="193">
        <v>5.11707760346171</v>
      </c>
      <c r="H53" s="193">
        <v>1.034795685320162</v>
      </c>
      <c r="I53" s="165">
        <v>20.22239577957781</v>
      </c>
      <c r="J53" s="165">
        <v>26.667918432715275</v>
      </c>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row>
    <row r="54" spans="1:68" ht="12.75">
      <c r="A54" s="183">
        <v>1993</v>
      </c>
      <c r="B54" s="165">
        <v>75127</v>
      </c>
      <c r="C54" s="165">
        <v>75127</v>
      </c>
      <c r="D54" s="191">
        <v>390.98972942</v>
      </c>
      <c r="E54" s="180">
        <v>19.214571214298775</v>
      </c>
      <c r="F54" s="193">
        <v>1.0615525851243597</v>
      </c>
      <c r="G54" s="193">
        <v>5.524726902749676</v>
      </c>
      <c r="H54" s="193">
        <v>1.0615525851243597</v>
      </c>
      <c r="I54" s="165">
        <v>19.21457121429878</v>
      </c>
      <c r="J54" s="165">
        <v>35.79755613827252</v>
      </c>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row>
    <row r="55" spans="1:68" ht="12.75">
      <c r="A55" s="183">
        <v>1994</v>
      </c>
      <c r="B55" s="165">
        <v>73410</v>
      </c>
      <c r="C55" s="165">
        <v>73410</v>
      </c>
      <c r="D55" s="191">
        <v>409.74354005000004</v>
      </c>
      <c r="E55" s="180">
        <v>17.916084776111894</v>
      </c>
      <c r="F55" s="193">
        <v>0.9934159298933347</v>
      </c>
      <c r="G55" s="193">
        <v>5.544827133313684</v>
      </c>
      <c r="H55" s="193">
        <v>0.9934159298933347</v>
      </c>
      <c r="I55" s="165">
        <v>17.916084776111894</v>
      </c>
      <c r="J55" s="165">
        <v>32.8627434954366</v>
      </c>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row>
    <row r="56" spans="1:68" ht="12.75">
      <c r="A56" s="183">
        <v>1995</v>
      </c>
      <c r="B56" s="165">
        <v>82211</v>
      </c>
      <c r="C56" s="165">
        <v>82211</v>
      </c>
      <c r="D56" s="191">
        <v>436.53282393</v>
      </c>
      <c r="E56" s="180">
        <v>18.832718983162398</v>
      </c>
      <c r="F56" s="193">
        <v>1.0729157517542502</v>
      </c>
      <c r="G56" s="193">
        <v>5.697083637861863</v>
      </c>
      <c r="H56" s="193">
        <v>1.0729157517542502</v>
      </c>
      <c r="I56" s="165">
        <v>18.8327189831624</v>
      </c>
      <c r="J56" s="165">
        <v>29.7429662697206</v>
      </c>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row>
    <row r="57" spans="1:68" ht="12.75">
      <c r="A57" s="183">
        <v>1996</v>
      </c>
      <c r="B57" s="165">
        <v>88731</v>
      </c>
      <c r="C57" s="165">
        <v>88731</v>
      </c>
      <c r="D57" s="191">
        <v>448.98944736</v>
      </c>
      <c r="E57" s="180">
        <v>19.762379833585584</v>
      </c>
      <c r="F57" s="193">
        <v>1.1272107748600657</v>
      </c>
      <c r="G57" s="193">
        <v>5.70382101929042</v>
      </c>
      <c r="H57" s="193">
        <v>1.1272107748600657</v>
      </c>
      <c r="I57" s="165">
        <v>19.762379833585584</v>
      </c>
      <c r="J57" s="165">
        <v>34.69079577599711</v>
      </c>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row>
    <row r="58" spans="1:68" ht="12.75">
      <c r="A58" s="183">
        <v>1997</v>
      </c>
      <c r="B58" s="165">
        <v>94843</v>
      </c>
      <c r="C58" s="165">
        <v>94843</v>
      </c>
      <c r="D58" s="191">
        <v>488.73388199</v>
      </c>
      <c r="E58" s="180">
        <v>19.405857358164617</v>
      </c>
      <c r="F58" s="193">
        <v>1.1655648183594</v>
      </c>
      <c r="G58" s="193">
        <v>6.0062526321158005</v>
      </c>
      <c r="H58" s="193">
        <v>1.1655648183594</v>
      </c>
      <c r="I58" s="165">
        <v>19.405857358164617</v>
      </c>
      <c r="J58" s="165">
        <v>42.879347975074595</v>
      </c>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row>
    <row r="59" spans="1:68" ht="12.75">
      <c r="A59" s="183">
        <v>1998</v>
      </c>
      <c r="B59" s="165">
        <v>130947</v>
      </c>
      <c r="C59" s="165">
        <v>130947</v>
      </c>
      <c r="D59" s="192">
        <v>619.72849489</v>
      </c>
      <c r="E59" s="180">
        <v>21.129736825033795</v>
      </c>
      <c r="F59" s="193">
        <v>1.5286563975648337</v>
      </c>
      <c r="G59" s="193">
        <v>7.234621094540722</v>
      </c>
      <c r="H59" s="193">
        <v>1.5286563975648337</v>
      </c>
      <c r="I59" s="165">
        <v>21.129736825033795</v>
      </c>
      <c r="J59" s="165">
        <v>42.29670782835804</v>
      </c>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row>
    <row r="60" spans="1:68" ht="12.75">
      <c r="A60" s="183">
        <v>1999</v>
      </c>
      <c r="B60" s="165">
        <v>137190.126765</v>
      </c>
      <c r="C60" s="165">
        <v>137190.126765</v>
      </c>
      <c r="D60" s="192">
        <v>652.42139177</v>
      </c>
      <c r="E60" s="180">
        <v>21.027840057912147</v>
      </c>
      <c r="F60" s="193">
        <v>1.543391631613903</v>
      </c>
      <c r="G60" s="193">
        <v>7.339753523725187</v>
      </c>
      <c r="H60" s="193">
        <v>1.543391631613903</v>
      </c>
      <c r="I60" s="165">
        <v>21.027840057912144</v>
      </c>
      <c r="J60" s="165">
        <v>71.38588060914675</v>
      </c>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row>
    <row r="61" spans="1:68" ht="12.75">
      <c r="A61" s="183">
        <v>2000</v>
      </c>
      <c r="B61" s="165"/>
      <c r="C61" s="165">
        <v>168808.566079</v>
      </c>
      <c r="D61" s="165"/>
      <c r="E61" s="180"/>
      <c r="F61" s="165"/>
      <c r="G61" s="165"/>
      <c r="H61" s="193">
        <v>1.8162679088150189</v>
      </c>
      <c r="I61" s="165"/>
      <c r="J61" s="165">
        <v>59.880239520958085</v>
      </c>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row>
    <row r="62" spans="1:68" ht="12.75">
      <c r="A62" s="184">
        <v>2001</v>
      </c>
      <c r="B62" s="173"/>
      <c r="C62" s="173">
        <v>197267.26052399998</v>
      </c>
      <c r="D62" s="173"/>
      <c r="E62" s="181"/>
      <c r="F62" s="173"/>
      <c r="G62" s="173"/>
      <c r="H62" s="194">
        <v>2.054601352736216</v>
      </c>
      <c r="I62" s="173"/>
      <c r="J62" s="173">
        <v>43.859649122807014</v>
      </c>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row>
    <row r="63" spans="1:68" ht="12.75">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row>
    <row r="64" spans="1:68" ht="15">
      <c r="A64" s="196" t="s">
        <v>210</v>
      </c>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row>
    <row r="65" spans="1:68" ht="12.75">
      <c r="A65" s="76" t="s">
        <v>294</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row>
    <row r="66" spans="1:68" ht="12.75">
      <c r="A66" s="221" t="s">
        <v>295</v>
      </c>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row>
    <row r="67" spans="1:2" ht="12.75">
      <c r="A67" s="76" t="s">
        <v>296</v>
      </c>
      <c r="B67" s="162"/>
    </row>
    <row r="68" spans="1:2" ht="12.75">
      <c r="A68" s="76" t="s">
        <v>297</v>
      </c>
      <c r="B68" s="162"/>
    </row>
    <row r="69" ht="12.75">
      <c r="A69" s="12" t="s">
        <v>298</v>
      </c>
    </row>
    <row r="70" ht="12.75">
      <c r="A70" s="12" t="s">
        <v>299</v>
      </c>
    </row>
    <row r="71" ht="12.75">
      <c r="A71" s="12" t="s">
        <v>300</v>
      </c>
    </row>
    <row r="72" ht="12.75">
      <c r="A72" s="12" t="s">
        <v>301</v>
      </c>
    </row>
  </sheetData>
  <printOptions/>
  <pageMargins left="0.75" right="0.75" top="1" bottom="1" header="0.4921259845" footer="0.4921259845"/>
  <pageSetup firstPageNumber="98" useFirstPageNumber="1" fitToHeight="1" fitToWidth="1" orientation="portrait" paperSize="9" scale="73"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89"/>
  <sheetViews>
    <sheetView tabSelected="1" workbookViewId="0" topLeftCell="A1">
      <selection activeCell="G23" sqref="G23"/>
    </sheetView>
  </sheetViews>
  <sheetFormatPr defaultColWidth="11.421875" defaultRowHeight="12.75"/>
  <cols>
    <col min="1" max="1" width="7.28125" style="0" customWidth="1"/>
    <col min="2" max="2" width="13.7109375" style="0" customWidth="1"/>
    <col min="3" max="3" width="13.00390625" style="0" customWidth="1"/>
    <col min="4" max="4" width="15.57421875" style="0" customWidth="1"/>
    <col min="5" max="5" width="15.421875" style="0" customWidth="1"/>
    <col min="6" max="6" width="15.7109375" style="0" customWidth="1"/>
    <col min="8" max="8" width="10.28125" style="0" customWidth="1"/>
    <col min="10" max="10" width="13.421875" style="0" customWidth="1"/>
  </cols>
  <sheetData>
    <row r="1" ht="15.75">
      <c r="B1" s="164" t="s">
        <v>170</v>
      </c>
    </row>
    <row r="3" spans="2:8" ht="12.75">
      <c r="B3" s="243"/>
      <c r="C3" s="244"/>
      <c r="D3" s="20">
        <v>1900</v>
      </c>
      <c r="E3" s="21">
        <v>1905</v>
      </c>
      <c r="F3" s="20">
        <v>1910</v>
      </c>
      <c r="G3" s="243">
        <v>1913</v>
      </c>
      <c r="H3" s="244"/>
    </row>
    <row r="4" spans="2:8" ht="12.75">
      <c r="B4" s="247" t="s">
        <v>30</v>
      </c>
      <c r="C4" s="248"/>
      <c r="D4" s="25">
        <v>471504159</v>
      </c>
      <c r="E4" s="25">
        <v>661015307</v>
      </c>
      <c r="F4" s="4">
        <v>697912513</v>
      </c>
      <c r="G4" s="235">
        <v>893907060</v>
      </c>
      <c r="H4" s="236"/>
    </row>
    <row r="5" spans="2:8" ht="12.75">
      <c r="B5" s="239" t="s">
        <v>36</v>
      </c>
      <c r="C5" s="240"/>
      <c r="D5" s="25">
        <v>342546626</v>
      </c>
      <c r="E5" s="4"/>
      <c r="F5" s="9"/>
      <c r="G5" s="235"/>
      <c r="H5" s="236"/>
    </row>
    <row r="6" spans="2:8" ht="12.75">
      <c r="B6" s="239" t="s">
        <v>31</v>
      </c>
      <c r="C6" s="240"/>
      <c r="D6" s="25">
        <v>127160033</v>
      </c>
      <c r="E6" s="4"/>
      <c r="F6" s="9"/>
      <c r="G6" s="235"/>
      <c r="H6" s="236"/>
    </row>
    <row r="7" spans="2:8" ht="12.75">
      <c r="B7" s="239" t="s">
        <v>37</v>
      </c>
      <c r="C7" s="240"/>
      <c r="D7" s="25">
        <v>1797500</v>
      </c>
      <c r="E7" s="4"/>
      <c r="F7" s="9"/>
      <c r="G7" s="235"/>
      <c r="H7" s="236"/>
    </row>
    <row r="8" spans="2:8" ht="12.75">
      <c r="B8" s="239" t="s">
        <v>32</v>
      </c>
      <c r="C8" s="240"/>
      <c r="D8" s="25">
        <v>427525938</v>
      </c>
      <c r="E8" s="4"/>
      <c r="F8" s="9"/>
      <c r="G8" s="235"/>
      <c r="H8" s="236"/>
    </row>
    <row r="9" spans="2:8" ht="12.75">
      <c r="B9" s="239" t="s">
        <v>33</v>
      </c>
      <c r="C9" s="240"/>
      <c r="D9" s="25">
        <v>429323438</v>
      </c>
      <c r="E9" s="4"/>
      <c r="F9" s="9"/>
      <c r="G9" s="235">
        <v>793355548.613</v>
      </c>
      <c r="H9" s="236"/>
    </row>
    <row r="10" spans="2:8" ht="12.75">
      <c r="B10" s="239" t="s">
        <v>34</v>
      </c>
      <c r="C10" s="240"/>
      <c r="D10" s="157">
        <v>61259247.25</v>
      </c>
      <c r="E10" s="4"/>
      <c r="F10" s="9"/>
      <c r="G10" s="235">
        <v>112589137.60000001</v>
      </c>
      <c r="H10" s="236"/>
    </row>
    <row r="11" spans="2:8" ht="12.75">
      <c r="B11" s="237" t="s">
        <v>35</v>
      </c>
      <c r="C11" s="238"/>
      <c r="D11" s="25">
        <v>59539747.25</v>
      </c>
      <c r="E11" s="4"/>
      <c r="F11" s="9"/>
      <c r="G11" s="235">
        <v>109687748.35</v>
      </c>
      <c r="H11" s="236"/>
    </row>
    <row r="12" spans="2:8" ht="12.75">
      <c r="B12" s="241" t="s">
        <v>28</v>
      </c>
      <c r="C12" s="242"/>
      <c r="D12" s="36">
        <f>SUM(D4,D11)</f>
        <v>531043906.25</v>
      </c>
      <c r="E12" s="34"/>
      <c r="F12" s="35"/>
      <c r="G12" s="245">
        <f>SUM(G4,G11)</f>
        <v>1003594808.35</v>
      </c>
      <c r="H12" s="246"/>
    </row>
    <row r="14" spans="2:7" ht="12.75">
      <c r="B14" s="243"/>
      <c r="C14" s="244"/>
      <c r="D14" s="20">
        <v>1920</v>
      </c>
      <c r="E14" s="21">
        <v>1929</v>
      </c>
      <c r="F14" s="22">
        <v>1938</v>
      </c>
      <c r="G14" s="153"/>
    </row>
    <row r="15" spans="2:7" ht="12.75">
      <c r="B15" s="247" t="s">
        <v>30</v>
      </c>
      <c r="C15" s="248"/>
      <c r="D15" s="37">
        <v>875767532.824</v>
      </c>
      <c r="E15" s="37">
        <v>3424908109.975</v>
      </c>
      <c r="F15" s="152">
        <v>3506070100.2650003</v>
      </c>
      <c r="G15" s="154"/>
    </row>
    <row r="16" spans="2:7" ht="12.75">
      <c r="B16" s="239" t="s">
        <v>34</v>
      </c>
      <c r="C16" s="240"/>
      <c r="D16" s="33">
        <v>207771816.5</v>
      </c>
      <c r="E16" s="4">
        <v>696422367.3100001</v>
      </c>
      <c r="F16" s="127">
        <v>563100507.37</v>
      </c>
      <c r="G16" s="127"/>
    </row>
    <row r="17" spans="2:7" ht="12.75">
      <c r="B17" s="237" t="s">
        <v>35</v>
      </c>
      <c r="C17" s="238"/>
      <c r="D17" s="156">
        <v>207771816.5</v>
      </c>
      <c r="E17" s="4">
        <v>696422367.3100001</v>
      </c>
      <c r="F17" s="127">
        <v>563100507.37</v>
      </c>
      <c r="G17" s="127"/>
    </row>
    <row r="18" spans="2:7" ht="12.75">
      <c r="B18" s="241" t="s">
        <v>28</v>
      </c>
      <c r="C18" s="242"/>
      <c r="D18" s="36">
        <f>SUM(D15,D17)</f>
        <v>1083539349.324</v>
      </c>
      <c r="E18" s="36">
        <f>SUM(E15,E17)</f>
        <v>4121330477.285</v>
      </c>
      <c r="F18" s="36">
        <f>SUM(F15,F17)</f>
        <v>4069170607.635</v>
      </c>
      <c r="G18" s="155"/>
    </row>
    <row r="20" ht="12.75">
      <c r="B20" s="12" t="s">
        <v>29</v>
      </c>
    </row>
    <row r="21" ht="12.75">
      <c r="B21" s="158" t="s">
        <v>171</v>
      </c>
    </row>
    <row r="22" ht="12.75">
      <c r="B22" s="3" t="s">
        <v>363</v>
      </c>
    </row>
    <row r="23" ht="12.75">
      <c r="B23" s="3" t="s">
        <v>364</v>
      </c>
    </row>
    <row r="24" ht="12.75">
      <c r="B24" s="3" t="s">
        <v>182</v>
      </c>
    </row>
    <row r="25" ht="12.75">
      <c r="B25" s="3" t="s">
        <v>183</v>
      </c>
    </row>
    <row r="26" spans="1:12" ht="12.75">
      <c r="A26" s="15"/>
      <c r="B26" s="15"/>
      <c r="C26" s="15"/>
      <c r="D26" s="15"/>
      <c r="E26" s="15"/>
      <c r="F26" s="15"/>
      <c r="G26" s="15"/>
      <c r="H26" s="15"/>
      <c r="I26" s="15"/>
      <c r="J26" s="15"/>
      <c r="K26" s="15"/>
      <c r="L26" s="15"/>
    </row>
    <row r="27" spans="1:12" ht="15.75">
      <c r="A27" s="189" t="s">
        <v>211</v>
      </c>
      <c r="B27" s="15"/>
      <c r="C27" s="15"/>
      <c r="D27" s="15"/>
      <c r="E27" s="15"/>
      <c r="F27" s="15"/>
      <c r="G27" s="15"/>
      <c r="H27" s="15"/>
      <c r="I27" s="15"/>
      <c r="J27" s="15"/>
      <c r="K27" s="15"/>
      <c r="L27" s="15"/>
    </row>
    <row r="28" spans="1:12" ht="12.75">
      <c r="A28" s="15"/>
      <c r="B28" s="15"/>
      <c r="C28" s="15"/>
      <c r="D28" s="15"/>
      <c r="E28" s="15"/>
      <c r="F28" s="15"/>
      <c r="G28" s="15"/>
      <c r="H28" s="15"/>
      <c r="I28" s="15"/>
      <c r="J28" s="15"/>
      <c r="K28" s="15"/>
      <c r="L28" s="15"/>
    </row>
    <row r="29" spans="1:12" ht="12.75">
      <c r="A29" s="18"/>
      <c r="B29" s="94" t="s">
        <v>87</v>
      </c>
      <c r="C29" s="111" t="s">
        <v>25</v>
      </c>
      <c r="D29" s="111" t="s">
        <v>125</v>
      </c>
      <c r="E29" s="111" t="s">
        <v>126</v>
      </c>
      <c r="F29" s="111" t="s">
        <v>150</v>
      </c>
      <c r="G29" s="111" t="s">
        <v>128</v>
      </c>
      <c r="H29" s="111" t="s">
        <v>129</v>
      </c>
      <c r="I29" s="111" t="s">
        <v>130</v>
      </c>
      <c r="J29" s="111" t="s">
        <v>153</v>
      </c>
      <c r="K29" s="111" t="s">
        <v>188</v>
      </c>
      <c r="L29" s="15"/>
    </row>
    <row r="30" spans="1:12" ht="14.25" customHeight="1">
      <c r="A30" s="11"/>
      <c r="B30" s="208" t="s">
        <v>165</v>
      </c>
      <c r="C30" s="198" t="s">
        <v>166</v>
      </c>
      <c r="D30" s="198" t="s">
        <v>214</v>
      </c>
      <c r="E30" s="198" t="s">
        <v>216</v>
      </c>
      <c r="F30" s="198" t="s">
        <v>219</v>
      </c>
      <c r="G30" s="198" t="s">
        <v>221</v>
      </c>
      <c r="H30" s="198" t="s">
        <v>223</v>
      </c>
      <c r="I30" s="198" t="s">
        <v>225</v>
      </c>
      <c r="J30" s="198" t="s">
        <v>227</v>
      </c>
      <c r="K30" s="5" t="s">
        <v>168</v>
      </c>
      <c r="L30" s="15"/>
    </row>
    <row r="31" spans="1:12" ht="12.75">
      <c r="A31" s="17"/>
      <c r="B31" s="209" t="s">
        <v>213</v>
      </c>
      <c r="C31" s="199" t="s">
        <v>218</v>
      </c>
      <c r="D31" s="56" t="s">
        <v>215</v>
      </c>
      <c r="E31" s="56" t="s">
        <v>217</v>
      </c>
      <c r="F31" s="56" t="s">
        <v>220</v>
      </c>
      <c r="G31" s="56" t="s">
        <v>222</v>
      </c>
      <c r="H31" s="56" t="s">
        <v>224</v>
      </c>
      <c r="I31" s="56" t="s">
        <v>226</v>
      </c>
      <c r="J31" s="56"/>
      <c r="K31" s="56"/>
      <c r="L31" s="15"/>
    </row>
    <row r="32" spans="1:12" ht="12.75">
      <c r="A32" s="40">
        <v>1900</v>
      </c>
      <c r="B32" s="200">
        <v>823.1</v>
      </c>
      <c r="C32" s="200">
        <v>873.5</v>
      </c>
      <c r="D32" s="53">
        <v>55.5</v>
      </c>
      <c r="E32" s="204">
        <f>B32+D32</f>
        <v>878.6</v>
      </c>
      <c r="F32" s="53">
        <v>28.6</v>
      </c>
      <c r="G32" s="205">
        <v>800</v>
      </c>
      <c r="H32" s="53">
        <v>200</v>
      </c>
      <c r="I32" s="53">
        <f>G32+H32</f>
        <v>1000</v>
      </c>
      <c r="J32" s="25">
        <v>36156887</v>
      </c>
      <c r="K32" s="25">
        <v>27989</v>
      </c>
      <c r="L32" s="197"/>
    </row>
    <row r="33" spans="1:12" ht="12.75">
      <c r="A33" s="40"/>
      <c r="B33" s="200">
        <v>839.2</v>
      </c>
      <c r="C33" s="200">
        <v>914.8</v>
      </c>
      <c r="D33" s="53">
        <v>58.1</v>
      </c>
      <c r="E33" s="204">
        <f aca="true" t="shared" si="0" ref="E33:E55">B33+D33</f>
        <v>897.3000000000001</v>
      </c>
      <c r="F33" s="53">
        <v>32</v>
      </c>
      <c r="G33" s="205">
        <v>800</v>
      </c>
      <c r="H33" s="53">
        <v>200</v>
      </c>
      <c r="I33" s="53">
        <f aca="true" t="shared" si="1" ref="I33:I55">G33+H33</f>
        <v>1000</v>
      </c>
      <c r="J33" s="25">
        <v>35014758</v>
      </c>
      <c r="K33" s="25">
        <v>33085</v>
      </c>
      <c r="L33" s="197"/>
    </row>
    <row r="34" spans="1:12" ht="12.75">
      <c r="A34" s="40"/>
      <c r="B34" s="200">
        <v>769.7</v>
      </c>
      <c r="C34" s="200">
        <v>927.4</v>
      </c>
      <c r="D34" s="53">
        <v>55.5</v>
      </c>
      <c r="E34" s="204">
        <f t="shared" si="0"/>
        <v>825.2</v>
      </c>
      <c r="F34" s="53">
        <v>33.3</v>
      </c>
      <c r="G34" s="205">
        <v>700</v>
      </c>
      <c r="H34" s="53">
        <v>200</v>
      </c>
      <c r="I34" s="53">
        <f t="shared" si="1"/>
        <v>900</v>
      </c>
      <c r="J34" s="25">
        <v>39010433</v>
      </c>
      <c r="K34" s="25">
        <v>36086</v>
      </c>
      <c r="L34" s="197"/>
    </row>
    <row r="35" spans="1:12" ht="12.75">
      <c r="A35" s="40"/>
      <c r="B35" s="200">
        <v>770.4</v>
      </c>
      <c r="C35" s="200">
        <v>922.8</v>
      </c>
      <c r="D35" s="53">
        <v>57.7</v>
      </c>
      <c r="E35" s="204">
        <f t="shared" si="0"/>
        <v>828.1</v>
      </c>
      <c r="F35" s="53">
        <v>31.3</v>
      </c>
      <c r="G35" s="205">
        <v>700</v>
      </c>
      <c r="H35" s="53">
        <v>200</v>
      </c>
      <c r="I35" s="53">
        <f t="shared" si="1"/>
        <v>900</v>
      </c>
      <c r="J35" s="25">
        <v>39703080</v>
      </c>
      <c r="K35" s="25">
        <v>43185</v>
      </c>
      <c r="L35" s="197"/>
    </row>
    <row r="36" spans="1:12" ht="12.75">
      <c r="A36" s="40"/>
      <c r="B36" s="200">
        <v>821.1</v>
      </c>
      <c r="C36" s="200">
        <v>951.2</v>
      </c>
      <c r="D36" s="53">
        <v>59</v>
      </c>
      <c r="E36" s="204">
        <f t="shared" si="0"/>
        <v>880.1</v>
      </c>
      <c r="F36" s="53">
        <v>24.7</v>
      </c>
      <c r="G36" s="205">
        <v>800</v>
      </c>
      <c r="H36" s="53">
        <v>200</v>
      </c>
      <c r="I36" s="53">
        <f t="shared" si="1"/>
        <v>1000</v>
      </c>
      <c r="J36" s="25">
        <v>39492204</v>
      </c>
      <c r="K36" s="25">
        <v>39452</v>
      </c>
      <c r="L36" s="197"/>
    </row>
    <row r="37" spans="1:12" ht="12.75">
      <c r="A37" s="40">
        <v>1905</v>
      </c>
      <c r="B37" s="200">
        <v>859.4</v>
      </c>
      <c r="C37" s="200">
        <v>916</v>
      </c>
      <c r="D37" s="53">
        <v>58.8</v>
      </c>
      <c r="E37" s="204">
        <f t="shared" si="0"/>
        <v>918.1999999999999</v>
      </c>
      <c r="F37" s="53">
        <v>18.3</v>
      </c>
      <c r="G37" s="205">
        <v>800</v>
      </c>
      <c r="H37" s="53">
        <v>200</v>
      </c>
      <c r="I37" s="53">
        <f t="shared" si="1"/>
        <v>1000</v>
      </c>
      <c r="J37" s="25">
        <v>39394268</v>
      </c>
      <c r="K37" s="25">
        <v>35951</v>
      </c>
      <c r="L37" s="197"/>
    </row>
    <row r="38" spans="1:12" ht="12.75">
      <c r="A38" s="40"/>
      <c r="B38" s="200">
        <v>936.5</v>
      </c>
      <c r="C38" s="200">
        <v>957.8</v>
      </c>
      <c r="D38" s="53">
        <v>61.1</v>
      </c>
      <c r="E38" s="204">
        <f t="shared" si="0"/>
        <v>997.6</v>
      </c>
      <c r="F38" s="53">
        <v>20.1</v>
      </c>
      <c r="G38" s="205">
        <v>900</v>
      </c>
      <c r="H38" s="53">
        <v>200</v>
      </c>
      <c r="I38" s="53">
        <f t="shared" si="1"/>
        <v>1100</v>
      </c>
      <c r="J38" s="25">
        <v>42105520</v>
      </c>
      <c r="K38" s="25">
        <v>46510</v>
      </c>
      <c r="L38" s="197"/>
    </row>
    <row r="39" spans="1:12" ht="12.75">
      <c r="A39" s="40"/>
      <c r="B39" s="200">
        <v>1108.3</v>
      </c>
      <c r="C39" s="200">
        <v>964.2</v>
      </c>
      <c r="D39" s="53">
        <v>70.3</v>
      </c>
      <c r="E39" s="204">
        <f t="shared" si="0"/>
        <v>1178.6</v>
      </c>
      <c r="F39" s="53">
        <v>18.2</v>
      </c>
      <c r="G39" s="205">
        <v>1100</v>
      </c>
      <c r="H39" s="53">
        <v>200</v>
      </c>
      <c r="I39" s="53">
        <f t="shared" si="1"/>
        <v>1300</v>
      </c>
      <c r="J39" s="25">
        <v>42834917</v>
      </c>
      <c r="K39" s="25">
        <v>48531</v>
      </c>
      <c r="L39" s="197"/>
    </row>
    <row r="40" spans="1:12" ht="12.75">
      <c r="A40" s="40"/>
      <c r="B40" s="200">
        <v>1038.9</v>
      </c>
      <c r="C40" s="200">
        <v>999.7</v>
      </c>
      <c r="D40" s="53">
        <v>66.3</v>
      </c>
      <c r="E40" s="204">
        <f t="shared" si="0"/>
        <v>1105.2</v>
      </c>
      <c r="F40" s="53">
        <v>20</v>
      </c>
      <c r="G40" s="205">
        <v>1000</v>
      </c>
      <c r="H40" s="53">
        <v>200</v>
      </c>
      <c r="I40" s="53">
        <f t="shared" si="1"/>
        <v>1200</v>
      </c>
      <c r="J40" s="25">
        <v>42947803</v>
      </c>
      <c r="K40" s="25">
        <v>36848</v>
      </c>
      <c r="L40" s="197"/>
    </row>
    <row r="41" spans="1:12" ht="12.75">
      <c r="A41" s="40"/>
      <c r="B41" s="200">
        <v>1038.5</v>
      </c>
      <c r="C41" s="200">
        <v>1036.1</v>
      </c>
      <c r="D41" s="53">
        <v>63.4</v>
      </c>
      <c r="E41" s="204">
        <f t="shared" si="0"/>
        <v>1101.9</v>
      </c>
      <c r="F41" s="53">
        <v>19.1</v>
      </c>
      <c r="G41" s="205">
        <v>1000</v>
      </c>
      <c r="H41" s="53">
        <v>300</v>
      </c>
      <c r="I41" s="53">
        <f t="shared" si="1"/>
        <v>1300</v>
      </c>
      <c r="J41" s="25">
        <v>45727278</v>
      </c>
      <c r="K41" s="25">
        <v>74731</v>
      </c>
      <c r="L41" s="197"/>
    </row>
    <row r="42" spans="1:12" ht="12.75">
      <c r="A42" s="40">
        <v>1910</v>
      </c>
      <c r="B42" s="200">
        <v>1112.7</v>
      </c>
      <c r="C42" s="200">
        <v>1059.2</v>
      </c>
      <c r="D42" s="53">
        <v>64.6</v>
      </c>
      <c r="E42" s="204">
        <f t="shared" si="0"/>
        <v>1177.3</v>
      </c>
      <c r="F42" s="53">
        <v>18</v>
      </c>
      <c r="G42" s="205">
        <v>1100</v>
      </c>
      <c r="H42" s="53">
        <v>300</v>
      </c>
      <c r="I42" s="53">
        <f t="shared" si="1"/>
        <v>1400</v>
      </c>
      <c r="J42" s="25">
        <v>45603142</v>
      </c>
      <c r="K42" s="25">
        <v>69854</v>
      </c>
      <c r="L42" s="197"/>
    </row>
    <row r="43" spans="1:12" ht="12.75">
      <c r="A43" s="40"/>
      <c r="B43" s="200">
        <v>1202.5</v>
      </c>
      <c r="C43" s="200">
        <v>1100.5</v>
      </c>
      <c r="D43" s="53">
        <v>68.4</v>
      </c>
      <c r="E43" s="204">
        <f t="shared" si="0"/>
        <v>1270.9</v>
      </c>
      <c r="F43" s="53">
        <v>19</v>
      </c>
      <c r="G43" s="205">
        <v>1200</v>
      </c>
      <c r="H43" s="53">
        <v>300</v>
      </c>
      <c r="I43" s="53">
        <f t="shared" si="1"/>
        <v>1500</v>
      </c>
      <c r="J43" s="25">
        <v>48945292</v>
      </c>
      <c r="K43" s="25">
        <v>54664</v>
      </c>
      <c r="L43" s="197"/>
    </row>
    <row r="44" spans="1:12" ht="12.75">
      <c r="A44" s="40"/>
      <c r="B44" s="200">
        <v>1260.7</v>
      </c>
      <c r="C44" s="200">
        <v>1271.8</v>
      </c>
      <c r="D44" s="53">
        <v>72.5</v>
      </c>
      <c r="E44" s="204">
        <f t="shared" si="0"/>
        <v>1333.2</v>
      </c>
      <c r="F44" s="53">
        <v>18.9</v>
      </c>
      <c r="G44" s="205">
        <v>1200</v>
      </c>
      <c r="H44" s="53">
        <v>300</v>
      </c>
      <c r="I44" s="53">
        <f t="shared" si="1"/>
        <v>1500</v>
      </c>
      <c r="J44" s="25">
        <v>50167436</v>
      </c>
      <c r="K44" s="25">
        <v>43638</v>
      </c>
      <c r="L44" s="197"/>
    </row>
    <row r="45" spans="1:12" ht="12.75">
      <c r="A45" s="40">
        <v>1913</v>
      </c>
      <c r="B45" s="200">
        <v>1396</v>
      </c>
      <c r="C45" s="200">
        <v>1302.9</v>
      </c>
      <c r="D45" s="53">
        <v>75.2</v>
      </c>
      <c r="E45" s="204">
        <f t="shared" si="0"/>
        <v>1471.2</v>
      </c>
      <c r="F45" s="53">
        <v>18.9</v>
      </c>
      <c r="G45" s="205">
        <v>1300</v>
      </c>
      <c r="H45" s="53">
        <v>400</v>
      </c>
      <c r="I45" s="53">
        <f t="shared" si="1"/>
        <v>1700</v>
      </c>
      <c r="J45" s="25">
        <v>53950719</v>
      </c>
      <c r="K45" s="25">
        <v>53539</v>
      </c>
      <c r="L45" s="197"/>
    </row>
    <row r="46" spans="1:12" ht="12.75">
      <c r="A46" s="40"/>
      <c r="B46" s="200">
        <v>1252.3</v>
      </c>
      <c r="C46" s="200">
        <v>1242.3</v>
      </c>
      <c r="D46" s="53">
        <v>54.2</v>
      </c>
      <c r="E46" s="204">
        <f t="shared" si="0"/>
        <v>1306.5</v>
      </c>
      <c r="F46" s="53">
        <v>17</v>
      </c>
      <c r="G46" s="205">
        <v>1200</v>
      </c>
      <c r="H46" s="53">
        <v>700</v>
      </c>
      <c r="I46" s="53">
        <f t="shared" si="1"/>
        <v>1900</v>
      </c>
      <c r="J46" s="25">
        <v>51063002</v>
      </c>
      <c r="K46" s="25">
        <v>65595</v>
      </c>
      <c r="L46" s="197"/>
    </row>
    <row r="47" spans="1:12" ht="12.75">
      <c r="A47" s="40"/>
      <c r="B47" s="200">
        <v>865.4</v>
      </c>
      <c r="C47" s="200">
        <v>1121.4</v>
      </c>
      <c r="D47" s="53">
        <v>42.5</v>
      </c>
      <c r="E47" s="204">
        <f t="shared" si="0"/>
        <v>907.9</v>
      </c>
      <c r="F47" s="53">
        <v>16.2</v>
      </c>
      <c r="G47" s="205">
        <v>800</v>
      </c>
      <c r="H47" s="53">
        <v>300</v>
      </c>
      <c r="I47" s="53">
        <f t="shared" si="1"/>
        <v>1100</v>
      </c>
      <c r="J47" s="25">
        <v>49211171</v>
      </c>
      <c r="K47" s="25">
        <v>47318</v>
      </c>
      <c r="L47" s="197"/>
    </row>
    <row r="48" spans="1:12" ht="12.75">
      <c r="A48" s="40"/>
      <c r="B48" s="200">
        <v>1112</v>
      </c>
      <c r="C48" s="200">
        <v>1285</v>
      </c>
      <c r="D48" s="53">
        <v>41.2</v>
      </c>
      <c r="E48" s="204">
        <f t="shared" si="0"/>
        <v>1153.2</v>
      </c>
      <c r="F48" s="53">
        <v>14.5</v>
      </c>
      <c r="G48" s="205">
        <v>1100</v>
      </c>
      <c r="H48" s="53">
        <v>300</v>
      </c>
      <c r="I48" s="53">
        <f t="shared" si="1"/>
        <v>1400</v>
      </c>
      <c r="J48" s="25">
        <v>49166851</v>
      </c>
      <c r="K48" s="25">
        <v>48079</v>
      </c>
      <c r="L48" s="197"/>
    </row>
    <row r="49" spans="1:12" ht="12.75">
      <c r="A49" s="40"/>
      <c r="B49" s="200"/>
      <c r="C49" s="200"/>
      <c r="D49" s="53"/>
      <c r="E49" s="204"/>
      <c r="F49" s="53"/>
      <c r="G49" s="205"/>
      <c r="H49" s="53"/>
      <c r="I49" s="53"/>
      <c r="J49" s="25"/>
      <c r="K49" s="25">
        <v>48380</v>
      </c>
      <c r="L49" s="197"/>
    </row>
    <row r="50" spans="1:12" ht="12.75">
      <c r="A50" s="40"/>
      <c r="B50" s="200">
        <v>173</v>
      </c>
      <c r="C50" s="200">
        <v>1417.8</v>
      </c>
      <c r="D50" s="53">
        <v>59.2</v>
      </c>
      <c r="E50" s="204">
        <f t="shared" si="0"/>
        <v>232.2</v>
      </c>
      <c r="F50" s="53">
        <v>17.3</v>
      </c>
      <c r="G50" s="205">
        <v>1700</v>
      </c>
      <c r="H50" s="53">
        <v>300</v>
      </c>
      <c r="I50" s="53">
        <f t="shared" si="1"/>
        <v>2000</v>
      </c>
      <c r="J50" s="25"/>
      <c r="K50" s="25">
        <v>47778</v>
      </c>
      <c r="L50" s="197"/>
    </row>
    <row r="51" spans="1:12" ht="12.75">
      <c r="A51" s="40">
        <v>1919</v>
      </c>
      <c r="B51" s="200"/>
      <c r="C51" s="200"/>
      <c r="D51" s="53"/>
      <c r="E51" s="204"/>
      <c r="F51" s="53"/>
      <c r="G51" s="205"/>
      <c r="H51" s="53"/>
      <c r="I51" s="53"/>
      <c r="J51" s="25"/>
      <c r="K51" s="25">
        <v>60730</v>
      </c>
      <c r="L51" s="197"/>
    </row>
    <row r="52" spans="1:12" ht="12.75">
      <c r="A52" s="40">
        <f aca="true" t="shared" si="2" ref="A52:A70">A51+1</f>
        <v>1920</v>
      </c>
      <c r="B52" s="200"/>
      <c r="C52" s="200"/>
      <c r="D52" s="53"/>
      <c r="E52" s="204"/>
      <c r="F52" s="53"/>
      <c r="G52" s="206">
        <v>3200</v>
      </c>
      <c r="H52" s="130"/>
      <c r="I52" s="53">
        <f t="shared" si="1"/>
        <v>3200</v>
      </c>
      <c r="J52" s="25"/>
      <c r="K52" s="25">
        <v>86339</v>
      </c>
      <c r="L52" s="197"/>
    </row>
    <row r="53" spans="1:12" ht="12.75">
      <c r="A53" s="40">
        <f t="shared" si="2"/>
        <v>1921</v>
      </c>
      <c r="B53" s="200">
        <v>3507.8</v>
      </c>
      <c r="C53" s="200">
        <v>2497.3</v>
      </c>
      <c r="D53" s="53">
        <v>113.6</v>
      </c>
      <c r="E53" s="204">
        <f t="shared" si="0"/>
        <v>3621.4</v>
      </c>
      <c r="F53" s="53">
        <v>12.6</v>
      </c>
      <c r="G53" s="205">
        <v>3500</v>
      </c>
      <c r="H53" s="130">
        <v>400</v>
      </c>
      <c r="I53" s="53">
        <f t="shared" si="1"/>
        <v>3900</v>
      </c>
      <c r="J53" s="25"/>
      <c r="K53" s="25">
        <v>92198</v>
      </c>
      <c r="L53" s="197"/>
    </row>
    <row r="54" spans="1:12" ht="12.75">
      <c r="A54" s="40">
        <f t="shared" si="2"/>
        <v>1922</v>
      </c>
      <c r="B54" s="201">
        <v>3291.4</v>
      </c>
      <c r="C54" s="201">
        <v>3363.4</v>
      </c>
      <c r="D54" s="53">
        <v>187.6</v>
      </c>
      <c r="E54" s="204">
        <f t="shared" si="0"/>
        <v>3479</v>
      </c>
      <c r="F54" s="53">
        <v>19</v>
      </c>
      <c r="G54" s="205">
        <v>3200</v>
      </c>
      <c r="H54" s="130">
        <v>400</v>
      </c>
      <c r="I54" s="53">
        <f t="shared" si="1"/>
        <v>3600</v>
      </c>
      <c r="J54" s="25"/>
      <c r="K54" s="25">
        <v>103871</v>
      </c>
      <c r="L54" s="197"/>
    </row>
    <row r="55" spans="1:12" ht="12.75">
      <c r="A55" s="40">
        <f t="shared" si="2"/>
        <v>1923</v>
      </c>
      <c r="B55" s="201">
        <v>3905</v>
      </c>
      <c r="C55" s="201">
        <v>3985</v>
      </c>
      <c r="D55" s="53">
        <v>143.3</v>
      </c>
      <c r="E55" s="204">
        <f t="shared" si="0"/>
        <v>4048.3</v>
      </c>
      <c r="F55" s="53">
        <v>19.7</v>
      </c>
      <c r="G55" s="205">
        <v>3900</v>
      </c>
      <c r="H55" s="130">
        <v>400</v>
      </c>
      <c r="I55" s="53">
        <f t="shared" si="1"/>
        <v>4300</v>
      </c>
      <c r="J55" s="25"/>
      <c r="K55" s="25">
        <v>142440</v>
      </c>
      <c r="L55" s="197"/>
    </row>
    <row r="56" spans="1:12" ht="12.75">
      <c r="A56" s="40">
        <f t="shared" si="2"/>
        <v>1924</v>
      </c>
      <c r="B56" s="202"/>
      <c r="C56" s="202"/>
      <c r="D56" s="53"/>
      <c r="E56" s="5"/>
      <c r="F56" s="5"/>
      <c r="G56" s="205">
        <v>3000</v>
      </c>
      <c r="H56" s="130"/>
      <c r="I56" s="130">
        <v>5500</v>
      </c>
      <c r="J56" s="25"/>
      <c r="K56" s="25">
        <v>160438</v>
      </c>
      <c r="L56" s="15"/>
    </row>
    <row r="57" spans="1:12" ht="12.75">
      <c r="A57" s="40">
        <f t="shared" si="2"/>
        <v>1925</v>
      </c>
      <c r="B57" s="202"/>
      <c r="C57" s="202"/>
      <c r="D57" s="53"/>
      <c r="E57" s="5"/>
      <c r="F57" s="5"/>
      <c r="G57" s="205">
        <v>4100</v>
      </c>
      <c r="H57" s="130"/>
      <c r="I57" s="130">
        <v>6800</v>
      </c>
      <c r="J57" s="25"/>
      <c r="K57" s="25">
        <v>195503</v>
      </c>
      <c r="L57" s="15"/>
    </row>
    <row r="58" spans="1:12" ht="12.75">
      <c r="A58" s="40">
        <f t="shared" si="2"/>
        <v>1926</v>
      </c>
      <c r="B58" s="202"/>
      <c r="C58" s="202"/>
      <c r="D58" s="53"/>
      <c r="E58" s="5"/>
      <c r="F58" s="5"/>
      <c r="G58" s="205">
        <v>4900</v>
      </c>
      <c r="H58" s="130"/>
      <c r="I58" s="130">
        <v>7800</v>
      </c>
      <c r="J58" s="25"/>
      <c r="K58" s="25">
        <v>278200</v>
      </c>
      <c r="L58" s="15"/>
    </row>
    <row r="59" spans="1:12" ht="12.75">
      <c r="A59" s="40">
        <f t="shared" si="2"/>
        <v>1927</v>
      </c>
      <c r="B59" s="202"/>
      <c r="C59" s="202"/>
      <c r="D59" s="53"/>
      <c r="E59" s="5"/>
      <c r="F59" s="5"/>
      <c r="G59" s="205">
        <v>5800</v>
      </c>
      <c r="H59" s="130"/>
      <c r="I59" s="130">
        <v>9000</v>
      </c>
      <c r="J59" s="25"/>
      <c r="K59" s="25">
        <v>337736</v>
      </c>
      <c r="L59" s="15"/>
    </row>
    <row r="60" spans="1:12" ht="12.75">
      <c r="A60" s="40">
        <f t="shared" si="2"/>
        <v>1928</v>
      </c>
      <c r="B60" s="202"/>
      <c r="C60" s="202"/>
      <c r="D60" s="53"/>
      <c r="E60" s="5"/>
      <c r="F60" s="5"/>
      <c r="G60" s="205">
        <v>6400</v>
      </c>
      <c r="H60" s="130"/>
      <c r="I60" s="130">
        <v>9000</v>
      </c>
      <c r="J60" s="25"/>
      <c r="K60" s="25">
        <v>347868</v>
      </c>
      <c r="L60" s="15"/>
    </row>
    <row r="61" spans="1:12" ht="12.75">
      <c r="A61" s="40">
        <f t="shared" si="2"/>
        <v>1929</v>
      </c>
      <c r="B61" s="202"/>
      <c r="C61" s="202"/>
      <c r="D61" s="53"/>
      <c r="E61" s="5"/>
      <c r="F61" s="5"/>
      <c r="G61" s="205">
        <v>7000</v>
      </c>
      <c r="H61" s="130"/>
      <c r="I61" s="130">
        <v>10000</v>
      </c>
      <c r="J61" s="25"/>
      <c r="K61" s="25">
        <v>392242</v>
      </c>
      <c r="L61" s="15"/>
    </row>
    <row r="62" spans="1:12" ht="12.75">
      <c r="A62" s="40">
        <f t="shared" si="2"/>
        <v>1930</v>
      </c>
      <c r="B62" s="202"/>
      <c r="C62" s="202"/>
      <c r="D62" s="53"/>
      <c r="E62" s="5"/>
      <c r="F62" s="5"/>
      <c r="G62" s="205">
        <v>7000</v>
      </c>
      <c r="H62" s="130"/>
      <c r="I62" s="130">
        <v>9000</v>
      </c>
      <c r="J62" s="25"/>
      <c r="K62" s="25">
        <v>376540</v>
      </c>
      <c r="L62" s="15"/>
    </row>
    <row r="63" spans="1:12" ht="12.75">
      <c r="A63" s="40">
        <f t="shared" si="2"/>
        <v>1931</v>
      </c>
      <c r="B63" s="202"/>
      <c r="C63" s="202"/>
      <c r="D63" s="53"/>
      <c r="E63" s="5"/>
      <c r="F63" s="5"/>
      <c r="G63" s="205">
        <v>6500</v>
      </c>
      <c r="H63" s="130"/>
      <c r="I63" s="130">
        <v>7800</v>
      </c>
      <c r="J63" s="25"/>
      <c r="K63" s="25">
        <v>369442</v>
      </c>
      <c r="L63" s="15"/>
    </row>
    <row r="64" spans="1:12" ht="12.75">
      <c r="A64" s="40">
        <f t="shared" si="2"/>
        <v>1932</v>
      </c>
      <c r="B64" s="202"/>
      <c r="C64" s="202"/>
      <c r="D64" s="5"/>
      <c r="E64" s="5"/>
      <c r="F64" s="5"/>
      <c r="G64" s="205">
        <v>6500</v>
      </c>
      <c r="H64" s="130"/>
      <c r="I64" s="130">
        <v>6000</v>
      </c>
      <c r="J64" s="25"/>
      <c r="K64" s="25"/>
      <c r="L64" s="15"/>
    </row>
    <row r="65" spans="1:12" ht="12.75">
      <c r="A65" s="40">
        <f t="shared" si="2"/>
        <v>1933</v>
      </c>
      <c r="B65" s="202"/>
      <c r="C65" s="202"/>
      <c r="D65" s="5"/>
      <c r="E65" s="5"/>
      <c r="F65" s="5"/>
      <c r="G65" s="206">
        <v>5500</v>
      </c>
      <c r="H65" s="130"/>
      <c r="I65" s="130">
        <v>5500</v>
      </c>
      <c r="J65" s="25"/>
      <c r="K65" s="25"/>
      <c r="L65" s="15"/>
    </row>
    <row r="66" spans="1:12" ht="12.75">
      <c r="A66" s="40">
        <f t="shared" si="2"/>
        <v>1934</v>
      </c>
      <c r="B66" s="202"/>
      <c r="C66" s="202"/>
      <c r="D66" s="5"/>
      <c r="E66" s="5"/>
      <c r="F66" s="5"/>
      <c r="G66" s="206">
        <v>6300</v>
      </c>
      <c r="H66" s="130"/>
      <c r="I66" s="130">
        <v>6300</v>
      </c>
      <c r="J66" s="25"/>
      <c r="K66" s="25"/>
      <c r="L66" s="15"/>
    </row>
    <row r="67" spans="1:12" ht="12.75">
      <c r="A67" s="40">
        <f t="shared" si="2"/>
        <v>1935</v>
      </c>
      <c r="B67" s="202"/>
      <c r="C67" s="202"/>
      <c r="D67" s="5"/>
      <c r="E67" s="5"/>
      <c r="F67" s="5"/>
      <c r="G67" s="206">
        <v>5500</v>
      </c>
      <c r="H67" s="130"/>
      <c r="I67" s="130">
        <v>5500</v>
      </c>
      <c r="J67" s="25"/>
      <c r="K67" s="25"/>
      <c r="L67" s="15"/>
    </row>
    <row r="68" spans="1:12" ht="12.75">
      <c r="A68" s="40">
        <f t="shared" si="2"/>
        <v>1936</v>
      </c>
      <c r="B68" s="202"/>
      <c r="C68" s="202"/>
      <c r="D68" s="5"/>
      <c r="E68" s="5"/>
      <c r="F68" s="5"/>
      <c r="G68" s="206">
        <v>6520</v>
      </c>
      <c r="H68" s="130"/>
      <c r="I68" s="130">
        <v>6520</v>
      </c>
      <c r="J68" s="25"/>
      <c r="K68" s="25"/>
      <c r="L68" s="15"/>
    </row>
    <row r="69" spans="1:12" ht="12.75">
      <c r="A69" s="40">
        <f t="shared" si="2"/>
        <v>1937</v>
      </c>
      <c r="B69" s="202"/>
      <c r="C69" s="202"/>
      <c r="D69" s="5"/>
      <c r="E69" s="5"/>
      <c r="F69" s="5"/>
      <c r="G69" s="206">
        <v>7250</v>
      </c>
      <c r="H69" s="130"/>
      <c r="I69" s="130">
        <v>7250</v>
      </c>
      <c r="J69" s="25"/>
      <c r="K69" s="25"/>
      <c r="L69" s="15"/>
    </row>
    <row r="70" spans="1:12" ht="12.75">
      <c r="A70" s="41">
        <f t="shared" si="2"/>
        <v>1938</v>
      </c>
      <c r="B70" s="203"/>
      <c r="C70" s="203"/>
      <c r="D70" s="7"/>
      <c r="E70" s="7"/>
      <c r="F70" s="7"/>
      <c r="G70" s="207">
        <v>8000</v>
      </c>
      <c r="H70" s="131"/>
      <c r="I70" s="131">
        <v>8000</v>
      </c>
      <c r="J70" s="27"/>
      <c r="K70" s="27"/>
      <c r="L70" s="15"/>
    </row>
    <row r="71" spans="1:12" ht="12.75">
      <c r="A71" s="15"/>
      <c r="B71" s="150"/>
      <c r="C71" s="150"/>
      <c r="D71" s="15"/>
      <c r="E71" s="15"/>
      <c r="F71" s="15"/>
      <c r="G71" s="15"/>
      <c r="H71" s="15"/>
      <c r="I71" s="15"/>
      <c r="J71" s="15"/>
      <c r="K71" s="15"/>
      <c r="L71" s="15"/>
    </row>
    <row r="72" spans="1:12" ht="12.75">
      <c r="A72" s="12" t="s">
        <v>240</v>
      </c>
      <c r="B72" s="150"/>
      <c r="C72" s="150"/>
      <c r="D72" s="15"/>
      <c r="E72" s="15"/>
      <c r="F72" s="15"/>
      <c r="G72" s="15"/>
      <c r="H72" s="15"/>
      <c r="I72" s="15"/>
      <c r="J72" s="15"/>
      <c r="K72" s="15"/>
      <c r="L72" s="15"/>
    </row>
    <row r="73" spans="1:12" ht="12.75">
      <c r="A73" s="3" t="s">
        <v>228</v>
      </c>
      <c r="B73" s="15"/>
      <c r="C73" s="15"/>
      <c r="D73" s="15"/>
      <c r="E73" s="15"/>
      <c r="F73" s="15"/>
      <c r="G73" s="15"/>
      <c r="H73" s="15"/>
      <c r="I73" s="15"/>
      <c r="J73" s="15"/>
      <c r="K73" s="15"/>
      <c r="L73" s="15"/>
    </row>
    <row r="74" spans="1:12" ht="12.75">
      <c r="A74" s="3" t="s">
        <v>229</v>
      </c>
      <c r="B74" s="15"/>
      <c r="C74" s="15"/>
      <c r="D74" s="15"/>
      <c r="E74" s="15"/>
      <c r="F74" s="15"/>
      <c r="G74" s="15"/>
      <c r="H74" s="15"/>
      <c r="I74" s="15"/>
      <c r="J74" s="15"/>
      <c r="K74" s="15"/>
      <c r="L74" s="15"/>
    </row>
    <row r="75" spans="1:12" ht="12.75">
      <c r="A75" s="3" t="s">
        <v>167</v>
      </c>
      <c r="B75" s="15"/>
      <c r="C75" s="15"/>
      <c r="D75" s="15"/>
      <c r="E75" s="15"/>
      <c r="F75" s="15"/>
      <c r="G75" s="15"/>
      <c r="H75" s="15"/>
      <c r="I75" s="15"/>
      <c r="J75" s="15"/>
      <c r="K75" s="15"/>
      <c r="L75" s="15"/>
    </row>
    <row r="76" spans="1:12" ht="12.75">
      <c r="A76" s="3" t="s">
        <v>241</v>
      </c>
      <c r="B76" s="15"/>
      <c r="C76" s="15"/>
      <c r="D76" s="15"/>
      <c r="E76" s="15"/>
      <c r="F76" s="15"/>
      <c r="G76" s="15"/>
      <c r="H76" s="15"/>
      <c r="I76" s="15"/>
      <c r="J76" s="15"/>
      <c r="K76" s="15"/>
      <c r="L76" s="15"/>
    </row>
    <row r="77" spans="1:12" ht="12.75">
      <c r="A77" s="3" t="s">
        <v>242</v>
      </c>
      <c r="B77" s="15"/>
      <c r="C77" s="15"/>
      <c r="D77" s="15"/>
      <c r="E77" s="15"/>
      <c r="F77" s="15"/>
      <c r="G77" s="15"/>
      <c r="H77" s="15"/>
      <c r="I77" s="15"/>
      <c r="J77" s="15"/>
      <c r="K77" s="15"/>
      <c r="L77" s="15"/>
    </row>
    <row r="78" spans="1:12" ht="12.75">
      <c r="A78" s="3" t="s">
        <v>230</v>
      </c>
      <c r="B78" s="15"/>
      <c r="C78" s="15"/>
      <c r="D78" s="15"/>
      <c r="E78" s="15"/>
      <c r="F78" s="15"/>
      <c r="G78" s="15"/>
      <c r="H78" s="15"/>
      <c r="I78" s="15"/>
      <c r="J78" s="15"/>
      <c r="K78" s="15"/>
      <c r="L78" s="15"/>
    </row>
    <row r="79" spans="1:12" ht="12.75">
      <c r="A79" s="3" t="s">
        <v>231</v>
      </c>
      <c r="B79" s="15"/>
      <c r="C79" s="15"/>
      <c r="D79" s="15"/>
      <c r="E79" s="15"/>
      <c r="F79" s="15"/>
      <c r="G79" s="15"/>
      <c r="H79" s="15"/>
      <c r="I79" s="15"/>
      <c r="J79" s="15"/>
      <c r="K79" s="15"/>
      <c r="L79" s="15"/>
    </row>
    <row r="80" spans="1:12" ht="12.75">
      <c r="A80" s="3" t="s">
        <v>232</v>
      </c>
      <c r="B80" s="15"/>
      <c r="C80" s="15"/>
      <c r="D80" s="15"/>
      <c r="E80" s="15"/>
      <c r="F80" s="15"/>
      <c r="G80" s="15"/>
      <c r="H80" s="15"/>
      <c r="I80" s="15"/>
      <c r="J80" s="15"/>
      <c r="K80" s="15"/>
      <c r="L80" s="15"/>
    </row>
    <row r="81" spans="1:12" ht="12.75">
      <c r="A81" s="3" t="s">
        <v>233</v>
      </c>
      <c r="B81" s="15"/>
      <c r="C81" s="15"/>
      <c r="D81" s="15"/>
      <c r="E81" s="15"/>
      <c r="F81" s="15"/>
      <c r="G81" s="15"/>
      <c r="H81" s="15"/>
      <c r="I81" s="15"/>
      <c r="J81" s="15"/>
      <c r="K81" s="15"/>
      <c r="L81" s="15"/>
    </row>
    <row r="82" spans="1:12" ht="12.75">
      <c r="A82" s="3" t="s">
        <v>234</v>
      </c>
      <c r="B82" s="15"/>
      <c r="C82" s="15"/>
      <c r="D82" s="15"/>
      <c r="E82" s="15"/>
      <c r="F82" s="15"/>
      <c r="G82" s="15"/>
      <c r="H82" s="15"/>
      <c r="I82" s="15"/>
      <c r="J82" s="15"/>
      <c r="K82" s="15"/>
      <c r="L82" s="15"/>
    </row>
    <row r="83" spans="1:12" ht="12.75">
      <c r="A83" s="3" t="s">
        <v>235</v>
      </c>
      <c r="B83" s="15"/>
      <c r="C83" s="15"/>
      <c r="D83" s="15"/>
      <c r="E83" s="15"/>
      <c r="F83" s="15"/>
      <c r="G83" s="15"/>
      <c r="H83" s="15"/>
      <c r="I83" s="15"/>
      <c r="J83" s="15"/>
      <c r="K83" s="15"/>
      <c r="L83" s="15"/>
    </row>
    <row r="84" spans="1:12" ht="12.75">
      <c r="A84" s="3" t="s">
        <v>212</v>
      </c>
      <c r="B84" s="15"/>
      <c r="C84" s="15"/>
      <c r="D84" s="15"/>
      <c r="E84" s="15"/>
      <c r="F84" s="15"/>
      <c r="G84" s="15"/>
      <c r="H84" s="15"/>
      <c r="I84" s="15"/>
      <c r="J84" s="15"/>
      <c r="K84" s="15"/>
      <c r="L84" s="15"/>
    </row>
    <row r="85" spans="1:12" ht="12.75">
      <c r="A85" s="3" t="s">
        <v>236</v>
      </c>
      <c r="B85" s="15"/>
      <c r="C85" s="15"/>
      <c r="D85" s="15"/>
      <c r="E85" s="15"/>
      <c r="F85" s="15"/>
      <c r="G85" s="15"/>
      <c r="H85" s="15"/>
      <c r="I85" s="15"/>
      <c r="J85" s="15"/>
      <c r="K85" s="15"/>
      <c r="L85" s="15"/>
    </row>
    <row r="86" spans="1:12" ht="12.75">
      <c r="A86" s="3" t="s">
        <v>237</v>
      </c>
      <c r="B86" s="15"/>
      <c r="C86" s="15"/>
      <c r="D86" s="15"/>
      <c r="E86" s="15"/>
      <c r="F86" s="15"/>
      <c r="G86" s="15"/>
      <c r="H86" s="15"/>
      <c r="I86" s="15"/>
      <c r="J86" s="15"/>
      <c r="K86" s="15"/>
      <c r="L86" s="15"/>
    </row>
    <row r="87" spans="1:12" ht="12.75">
      <c r="A87" s="3" t="s">
        <v>238</v>
      </c>
      <c r="B87" s="15"/>
      <c r="C87" s="15"/>
      <c r="D87" s="15"/>
      <c r="E87" s="15"/>
      <c r="F87" s="15"/>
      <c r="G87" s="15"/>
      <c r="H87" s="15"/>
      <c r="I87" s="15"/>
      <c r="J87" s="15"/>
      <c r="K87" s="15"/>
      <c r="L87" s="15"/>
    </row>
    <row r="88" spans="1:12" ht="12.75">
      <c r="A88" s="3" t="s">
        <v>239</v>
      </c>
      <c r="B88" s="15"/>
      <c r="C88" s="15"/>
      <c r="D88" s="15"/>
      <c r="E88" s="15"/>
      <c r="F88" s="15"/>
      <c r="G88" s="15"/>
      <c r="H88" s="15"/>
      <c r="I88" s="15"/>
      <c r="J88" s="15"/>
      <c r="K88" s="15"/>
      <c r="L88" s="15"/>
    </row>
    <row r="89" spans="1:12" ht="12.75">
      <c r="A89" s="15"/>
      <c r="B89" s="15"/>
      <c r="C89" s="15"/>
      <c r="D89" s="15"/>
      <c r="E89" s="15"/>
      <c r="F89" s="15"/>
      <c r="G89" s="15"/>
      <c r="H89" s="15"/>
      <c r="I89" s="15"/>
      <c r="J89" s="15"/>
      <c r="K89" s="15"/>
      <c r="L89" s="15"/>
    </row>
  </sheetData>
  <mergeCells count="25">
    <mergeCell ref="B3:C3"/>
    <mergeCell ref="B15:C15"/>
    <mergeCell ref="B16:C16"/>
    <mergeCell ref="B8:C8"/>
    <mergeCell ref="B9:C9"/>
    <mergeCell ref="B10:C10"/>
    <mergeCell ref="B11:C11"/>
    <mergeCell ref="B4:C4"/>
    <mergeCell ref="B5:C5"/>
    <mergeCell ref="B6:C6"/>
    <mergeCell ref="B18:C18"/>
    <mergeCell ref="B14:C14"/>
    <mergeCell ref="G3:H3"/>
    <mergeCell ref="G4:H4"/>
    <mergeCell ref="G9:H9"/>
    <mergeCell ref="G10:H10"/>
    <mergeCell ref="G11:H11"/>
    <mergeCell ref="G12:H12"/>
    <mergeCell ref="G5:H5"/>
    <mergeCell ref="B12:C12"/>
    <mergeCell ref="G6:H6"/>
    <mergeCell ref="G7:H7"/>
    <mergeCell ref="G8:H8"/>
    <mergeCell ref="B17:C17"/>
    <mergeCell ref="B7:C7"/>
  </mergeCells>
  <printOptions/>
  <pageMargins left="0.75" right="0.75" top="1" bottom="1" header="0.4921259845" footer="0.4921259845"/>
  <pageSetup firstPageNumber="99" useFirstPageNumber="1" fitToHeight="1" fitToWidth="1" orientation="portrait" paperSize="9" scale="62"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J104"/>
  <sheetViews>
    <sheetView workbookViewId="0" topLeftCell="A1">
      <selection activeCell="J7" sqref="J7"/>
    </sheetView>
  </sheetViews>
  <sheetFormatPr defaultColWidth="11.421875" defaultRowHeight="12.75"/>
  <cols>
    <col min="2" max="2" width="7.7109375" style="0" customWidth="1"/>
    <col min="3" max="3" width="14.00390625" style="0" bestFit="1" customWidth="1"/>
    <col min="4" max="4" width="10.57421875" style="0" customWidth="1"/>
    <col min="5" max="5" width="10.28125" style="0" customWidth="1"/>
    <col min="6" max="6" width="10.421875" style="0" customWidth="1"/>
    <col min="7" max="7" width="10.57421875" style="0" customWidth="1"/>
    <col min="8" max="8" width="9.00390625" style="0" customWidth="1"/>
    <col min="9" max="9" width="10.57421875" style="0" customWidth="1"/>
    <col min="10" max="10" width="9.7109375" style="0" customWidth="1"/>
  </cols>
  <sheetData>
    <row r="1" ht="15.75">
      <c r="B1" s="164" t="s">
        <v>243</v>
      </c>
    </row>
    <row r="3" spans="2:10" ht="12.75">
      <c r="B3" s="18"/>
      <c r="C3" s="111" t="s">
        <v>87</v>
      </c>
      <c r="D3" s="111" t="s">
        <v>25</v>
      </c>
      <c r="E3" s="111" t="s">
        <v>125</v>
      </c>
      <c r="F3" s="111" t="s">
        <v>126</v>
      </c>
      <c r="G3" s="111" t="s">
        <v>150</v>
      </c>
      <c r="H3" s="111" t="s">
        <v>128</v>
      </c>
      <c r="I3" s="111" t="s">
        <v>129</v>
      </c>
      <c r="J3" s="111" t="s">
        <v>130</v>
      </c>
    </row>
    <row r="4" spans="2:10" ht="12.75">
      <c r="B4" s="17"/>
      <c r="C4" s="7" t="s">
        <v>179</v>
      </c>
      <c r="D4" s="7" t="s">
        <v>181</v>
      </c>
      <c r="E4" s="7" t="s">
        <v>174</v>
      </c>
      <c r="F4" s="7" t="s">
        <v>175</v>
      </c>
      <c r="G4" s="7" t="s">
        <v>176</v>
      </c>
      <c r="H4" s="7" t="s">
        <v>177</v>
      </c>
      <c r="I4" s="7" t="s">
        <v>178</v>
      </c>
      <c r="J4" s="7" t="s">
        <v>251</v>
      </c>
    </row>
    <row r="5" spans="2:10" ht="12.75">
      <c r="B5" s="40">
        <v>1900</v>
      </c>
      <c r="C5" s="210">
        <v>715.8395281823529</v>
      </c>
      <c r="D5" s="210">
        <v>0.01983386511074386</v>
      </c>
      <c r="E5" s="210">
        <v>26.315789473684216</v>
      </c>
      <c r="F5" s="210">
        <v>-1.7025926447104947</v>
      </c>
      <c r="G5" s="210">
        <v>1.4202164033831899</v>
      </c>
      <c r="H5" s="210">
        <v>0.5219438187037859</v>
      </c>
      <c r="I5" s="210">
        <v>-0.28237624132730493</v>
      </c>
      <c r="J5" s="210">
        <v>0.5452118968817002</v>
      </c>
    </row>
    <row r="6" spans="2:10" ht="12.75">
      <c r="B6" s="40">
        <v>1901</v>
      </c>
      <c r="C6" s="210">
        <v>807.7226634108697</v>
      </c>
      <c r="D6" s="210">
        <v>0.023635521152301588</v>
      </c>
      <c r="E6" s="210">
        <v>24.096385542168672</v>
      </c>
      <c r="F6" s="210">
        <v>-1.626434817263182</v>
      </c>
      <c r="G6" s="210">
        <v>1.3819519032879073</v>
      </c>
      <c r="H6" s="210">
        <v>0.5695306301759419</v>
      </c>
      <c r="I6" s="210">
        <v>-0.2444829139752748</v>
      </c>
      <c r="J6" s="210">
        <v>0.5406335582299222</v>
      </c>
    </row>
    <row r="7" spans="2:10" ht="12.75">
      <c r="B7" s="40">
        <v>1902</v>
      </c>
      <c r="C7" s="210">
        <v>844.974153297143</v>
      </c>
      <c r="D7" s="210">
        <v>0.024619203662317422</v>
      </c>
      <c r="E7" s="210">
        <v>23.752969121140143</v>
      </c>
      <c r="F7" s="210">
        <v>-1.60872599895363</v>
      </c>
      <c r="G7" s="210">
        <v>1.3757179041643317</v>
      </c>
      <c r="H7" s="210">
        <v>0.5847791843780861</v>
      </c>
      <c r="I7" s="210">
        <v>-0.23300809478929854</v>
      </c>
      <c r="J7" s="210">
        <v>0.5390371041227926</v>
      </c>
    </row>
    <row r="8" spans="2:10" ht="12.75">
      <c r="B8" s="40">
        <v>1903</v>
      </c>
      <c r="C8" s="210">
        <v>845.0341644336619</v>
      </c>
      <c r="D8" s="210">
        <v>0.023532826950588125</v>
      </c>
      <c r="E8" s="210">
        <v>24.44987775061125</v>
      </c>
      <c r="F8" s="210">
        <v>-1.6283258987782587</v>
      </c>
      <c r="G8" s="210">
        <v>1.3882766919926584</v>
      </c>
      <c r="H8" s="210">
        <v>0.5753747420681694</v>
      </c>
      <c r="I8" s="210">
        <v>-0.24004920678560063</v>
      </c>
      <c r="J8" s="210">
        <v>0.5397880064679408</v>
      </c>
    </row>
    <row r="9" spans="2:10" ht="12.75">
      <c r="B9" s="40">
        <v>1904</v>
      </c>
      <c r="C9" s="210">
        <v>906.7311185158333</v>
      </c>
      <c r="D9" s="210">
        <v>0.024596148693653053</v>
      </c>
      <c r="E9" s="210">
        <v>23.419203747072604</v>
      </c>
      <c r="F9" s="210">
        <v>-1.6091328901339017</v>
      </c>
      <c r="G9" s="210">
        <v>1.3695721249749762</v>
      </c>
      <c r="H9" s="210">
        <v>0.5760222176499545</v>
      </c>
      <c r="I9" s="210">
        <v>-0.23956076515892555</v>
      </c>
      <c r="J9" s="210">
        <v>0.54021223383044</v>
      </c>
    </row>
    <row r="10" spans="2:10" ht="12.75">
      <c r="B10" s="40">
        <v>1905</v>
      </c>
      <c r="C10" s="210">
        <v>876.084037077534</v>
      </c>
      <c r="D10" s="210">
        <v>0.02302892947508367</v>
      </c>
      <c r="E10" s="210">
        <v>24.875621890547265</v>
      </c>
      <c r="F10" s="210">
        <v>-1.6377262502194407</v>
      </c>
      <c r="G10" s="210">
        <v>1.39577394691553</v>
      </c>
      <c r="H10" s="210">
        <v>0.5728589421662605</v>
      </c>
      <c r="I10" s="210">
        <v>-0.2419523033039107</v>
      </c>
      <c r="J10" s="210">
        <v>0.5398800539938032</v>
      </c>
    </row>
    <row r="11" spans="2:10" ht="12.75">
      <c r="B11" s="40">
        <v>1906</v>
      </c>
      <c r="C11" s="210">
        <v>903.8423290930001</v>
      </c>
      <c r="D11" s="210">
        <v>0.0235474272707757</v>
      </c>
      <c r="E11" s="210">
        <v>24.570024570024568</v>
      </c>
      <c r="F11" s="210">
        <v>-1.6280565358022245</v>
      </c>
      <c r="G11" s="210">
        <v>1.3904055907747799</v>
      </c>
      <c r="H11" s="210">
        <v>0.5785608666038256</v>
      </c>
      <c r="I11" s="210">
        <v>-0.23765094502744483</v>
      </c>
      <c r="J11" s="210">
        <v>0.5393662294012193</v>
      </c>
    </row>
    <row r="12" spans="2:10" ht="12.75">
      <c r="B12" s="40">
        <v>1907</v>
      </c>
      <c r="C12" s="210">
        <v>983.5642930275999</v>
      </c>
      <c r="D12" s="210">
        <v>0.023497389249425144</v>
      </c>
      <c r="E12" s="210">
        <v>22.988505747126442</v>
      </c>
      <c r="F12" s="210">
        <v>-1.6289803886880536</v>
      </c>
      <c r="G12" s="210">
        <v>1.3615107430453628</v>
      </c>
      <c r="H12" s="210">
        <v>0.5401698678028769</v>
      </c>
      <c r="I12" s="210">
        <v>-0.26746964564269093</v>
      </c>
      <c r="J12" s="210">
        <v>0.5447200198663779</v>
      </c>
    </row>
    <row r="13" spans="2:10" ht="12.75">
      <c r="B13" s="40">
        <v>1908</v>
      </c>
      <c r="C13" s="210">
        <v>1009.8451710500262</v>
      </c>
      <c r="D13" s="210">
        <v>0.024521083741899243</v>
      </c>
      <c r="E13" s="210">
        <v>22.779043280182233</v>
      </c>
      <c r="F13" s="210">
        <v>-1.6104603395073867</v>
      </c>
      <c r="G13" s="210">
        <v>1.3575354797578787</v>
      </c>
      <c r="H13" s="210">
        <v>0.5585668278336958</v>
      </c>
      <c r="I13" s="210">
        <v>-0.252924859749508</v>
      </c>
      <c r="J13" s="210">
        <v>0.5426086954212961</v>
      </c>
    </row>
    <row r="14" spans="2:10" ht="12.75">
      <c r="B14" s="40">
        <v>1909</v>
      </c>
      <c r="C14" s="210">
        <v>977.5240173045713</v>
      </c>
      <c r="D14" s="210">
        <v>0.022751042386526206</v>
      </c>
      <c r="E14" s="210">
        <v>23.923444976076556</v>
      </c>
      <c r="F14" s="210">
        <v>-1.6429987004422346</v>
      </c>
      <c r="G14" s="210">
        <v>1.3788237182249647</v>
      </c>
      <c r="H14" s="210">
        <v>0.5442833106824452</v>
      </c>
      <c r="I14" s="210">
        <v>-0.26417498221727</v>
      </c>
      <c r="J14" s="210">
        <v>0.543711202317075</v>
      </c>
    </row>
    <row r="15" spans="2:10" ht="12.75">
      <c r="B15" s="40">
        <v>1910</v>
      </c>
      <c r="C15" s="210">
        <v>962.2140333403845</v>
      </c>
      <c r="D15" s="210">
        <v>0.02279050082805347</v>
      </c>
      <c r="E15" s="210">
        <v>24.691358024691358</v>
      </c>
      <c r="F15" s="210">
        <v>-1.6422461309639815</v>
      </c>
      <c r="G15" s="210">
        <v>1.3925449767853315</v>
      </c>
      <c r="H15" s="210">
        <v>0.5627284155074932</v>
      </c>
      <c r="I15" s="210">
        <v>-0.24970115417865016</v>
      </c>
      <c r="J15" s="210">
        <v>0.5411397597582648</v>
      </c>
    </row>
    <row r="16" spans="2:10" ht="12.75">
      <c r="B16" s="40">
        <v>1911</v>
      </c>
      <c r="C16" s="210">
        <v>986.8336403255695</v>
      </c>
      <c r="D16" s="210">
        <v>0.021411037337327757</v>
      </c>
      <c r="E16" s="210">
        <v>25.252525252525256</v>
      </c>
      <c r="F16" s="210">
        <v>-1.669362291184598</v>
      </c>
      <c r="G16" s="210">
        <v>1.4023048140744878</v>
      </c>
      <c r="H16" s="210">
        <v>0.5406827610436302</v>
      </c>
      <c r="I16" s="210">
        <v>-0.2670574771101105</v>
      </c>
      <c r="J16" s="210">
        <v>0.5434710969578822</v>
      </c>
    </row>
    <row r="17" spans="2:10" ht="12.75">
      <c r="B17" s="40">
        <v>1912</v>
      </c>
      <c r="C17" s="210">
        <v>1008.2383249526248</v>
      </c>
      <c r="D17" s="210">
        <v>0.019701708188707534</v>
      </c>
      <c r="E17" s="210">
        <v>25.839793281653744</v>
      </c>
      <c r="F17" s="210">
        <v>-1.705496117758795</v>
      </c>
      <c r="G17" s="210">
        <v>1.4122890349810886</v>
      </c>
      <c r="H17" s="210">
        <v>0.5090880668916675</v>
      </c>
      <c r="I17" s="210">
        <v>-0.29320708277770674</v>
      </c>
      <c r="J17" s="210">
        <v>0.5470216946347375</v>
      </c>
    </row>
    <row r="18" spans="2:10" ht="12.75">
      <c r="B18" s="40">
        <v>1913</v>
      </c>
      <c r="C18" s="210">
        <v>1119.119714670375</v>
      </c>
      <c r="D18" s="210">
        <v>0.02201766291837582</v>
      </c>
      <c r="E18" s="210">
        <v>24.570024570024568</v>
      </c>
      <c r="F18" s="210">
        <v>-1.6572287814368931</v>
      </c>
      <c r="G18" s="210">
        <v>1.3904055907747799</v>
      </c>
      <c r="H18" s="210">
        <v>0.5409745188790127</v>
      </c>
      <c r="I18" s="210">
        <v>-0.2668231906621135</v>
      </c>
      <c r="J18" s="210">
        <v>0.5437754595982718</v>
      </c>
    </row>
    <row r="19" spans="2:10" ht="12.75">
      <c r="B19" s="40">
        <v>1920</v>
      </c>
      <c r="C19" s="210">
        <v>900.2583516425</v>
      </c>
      <c r="D19" s="210">
        <v>0.0056442529883542324</v>
      </c>
      <c r="E19" s="210">
        <v>32.57328990228013</v>
      </c>
      <c r="F19" s="210">
        <v>-2.24839352840744</v>
      </c>
      <c r="G19" s="210">
        <v>1.5128616245228135</v>
      </c>
      <c r="H19" s="210">
        <v>0.18385188887147336</v>
      </c>
      <c r="I19" s="210">
        <v>-0.735531903884627</v>
      </c>
      <c r="J19" s="210">
        <v>0.597777453799113</v>
      </c>
    </row>
    <row r="20" spans="2:10" ht="12.75">
      <c r="B20" s="40">
        <v>1921</v>
      </c>
      <c r="C20" s="210">
        <v>1257.8717521936646</v>
      </c>
      <c r="D20" s="210">
        <v>0.009781273345207345</v>
      </c>
      <c r="E20" s="210">
        <v>23.866348448687347</v>
      </c>
      <c r="F20" s="210">
        <v>-2.0096046042308244</v>
      </c>
      <c r="G20" s="210">
        <v>1.3777859770337046</v>
      </c>
      <c r="H20" s="210">
        <v>0.23344327792857625</v>
      </c>
      <c r="I20" s="210">
        <v>-0.6318186271971198</v>
      </c>
      <c r="J20" s="210">
        <v>0.593260374326432</v>
      </c>
    </row>
    <row r="21" spans="2:10" ht="12.75">
      <c r="B21" s="40">
        <v>1922</v>
      </c>
      <c r="C21" s="210">
        <v>1679.0533372079012</v>
      </c>
      <c r="D21" s="210">
        <v>0.010500646261462796</v>
      </c>
      <c r="E21" s="210">
        <v>23.584905660377355</v>
      </c>
      <c r="F21" s="210">
        <v>-1.978783971487191</v>
      </c>
      <c r="G21" s="210">
        <v>1.3726341434072673</v>
      </c>
      <c r="H21" s="210">
        <v>0.24765675144959423</v>
      </c>
      <c r="I21" s="210">
        <v>-0.6061498280799238</v>
      </c>
      <c r="J21" s="210">
        <v>0.5904318421783986</v>
      </c>
    </row>
    <row r="22" spans="2:10" ht="12.75">
      <c r="B22" s="40">
        <v>1923</v>
      </c>
      <c r="C22" s="210">
        <v>1905.1139336981598</v>
      </c>
      <c r="D22" s="210">
        <v>0.010037481210211589</v>
      </c>
      <c r="E22" s="210">
        <v>30.211480362537763</v>
      </c>
      <c r="F22" s="210">
        <v>-1.9983752546954852</v>
      </c>
      <c r="G22" s="210">
        <v>1.4801720062242814</v>
      </c>
      <c r="H22" s="210">
        <v>0.30324716647164923</v>
      </c>
      <c r="I22" s="210">
        <v>-0.5182032484712041</v>
      </c>
      <c r="J22" s="210">
        <v>0.5744855840098871</v>
      </c>
    </row>
    <row r="23" spans="2:10" ht="12.75">
      <c r="B23" s="40">
        <v>1924</v>
      </c>
      <c r="C23" s="210">
        <v>2075.223816885976</v>
      </c>
      <c r="D23" s="210">
        <v>0.00858239791929684</v>
      </c>
      <c r="E23" s="210">
        <v>29.850746268656714</v>
      </c>
      <c r="F23" s="210">
        <v>-2.0663913534541773</v>
      </c>
      <c r="G23" s="210">
        <v>1.4749551929631548</v>
      </c>
      <c r="H23" s="210">
        <v>0.25619098266557727</v>
      </c>
      <c r="I23" s="210">
        <v>-0.591436160491023</v>
      </c>
      <c r="J23" s="210">
        <v>0.5835044174212998</v>
      </c>
    </row>
    <row r="24" spans="2:10" ht="12.75">
      <c r="B24" s="40">
        <v>1925</v>
      </c>
      <c r="C24" s="210">
        <v>2920.4538988800005</v>
      </c>
      <c r="D24" s="210">
        <v>0.010987411207223477</v>
      </c>
      <c r="E24" s="210">
        <v>25.252525252525253</v>
      </c>
      <c r="F24" s="210">
        <v>-1.9591046215763006</v>
      </c>
      <c r="G24" s="210">
        <v>1.4023048140744876</v>
      </c>
      <c r="H24" s="210">
        <v>0.27745987897028984</v>
      </c>
      <c r="I24" s="210">
        <v>-0.556799807501813</v>
      </c>
      <c r="J24" s="210">
        <v>0.5828223723055643</v>
      </c>
    </row>
    <row r="25" spans="2:10" ht="12.75">
      <c r="B25" s="40">
        <v>1926</v>
      </c>
      <c r="C25" s="210">
        <v>3248.9082495050607</v>
      </c>
      <c r="D25" s="210">
        <v>0.009827308679688628</v>
      </c>
      <c r="E25" s="210">
        <v>26.88172043010752</v>
      </c>
      <c r="F25" s="210">
        <v>-2.0075654023706866</v>
      </c>
      <c r="G25" s="210">
        <v>1.4294570601181025</v>
      </c>
      <c r="H25" s="210">
        <v>0.2641749645077588</v>
      </c>
      <c r="I25" s="210">
        <v>-0.5781083422525843</v>
      </c>
      <c r="J25" s="210">
        <v>0.5841001693416296</v>
      </c>
    </row>
    <row r="26" spans="2:10" ht="12.75">
      <c r="B26" s="40">
        <v>1927</v>
      </c>
      <c r="C26" s="210">
        <v>4119.99139694</v>
      </c>
      <c r="D26" s="210">
        <v>0.012029171961868614</v>
      </c>
      <c r="E26" s="210">
        <v>28.735632183908045</v>
      </c>
      <c r="F26" s="210">
        <v>-1.9197642666558403</v>
      </c>
      <c r="G26" s="210">
        <v>1.458420756053419</v>
      </c>
      <c r="H26" s="210">
        <v>0.34566586097323604</v>
      </c>
      <c r="I26" s="210">
        <v>-0.46134351060242135</v>
      </c>
      <c r="J26" s="210">
        <v>0.5682827476146391</v>
      </c>
    </row>
    <row r="27" spans="2:10" ht="12.75">
      <c r="B27" s="40">
        <v>1928</v>
      </c>
      <c r="C27" s="210">
        <v>4816.879523809524</v>
      </c>
      <c r="D27" s="210">
        <v>0.013526760808226687</v>
      </c>
      <c r="E27" s="210">
        <v>35.97122302158274</v>
      </c>
      <c r="F27" s="210">
        <v>-1.868806189472969</v>
      </c>
      <c r="G27" s="210">
        <v>1.5559552040819238</v>
      </c>
      <c r="H27" s="210">
        <v>0.4865741297923269</v>
      </c>
      <c r="I27" s="210">
        <v>-0.3128509853910452</v>
      </c>
      <c r="J27" s="210">
        <v>0.5456748586893971</v>
      </c>
    </row>
    <row r="28" spans="2:10" ht="12.75">
      <c r="B28" s="40">
        <v>1929</v>
      </c>
      <c r="C28" s="210">
        <v>5149.510714285715</v>
      </c>
      <c r="D28" s="210">
        <v>0.01286734311415721</v>
      </c>
      <c r="E28" s="210">
        <v>37.03703703703703</v>
      </c>
      <c r="F28" s="210">
        <v>-1.8905111182066974</v>
      </c>
      <c r="G28" s="210">
        <v>1.5686362358410126</v>
      </c>
      <c r="H28" s="210">
        <v>0.47656826348730397</v>
      </c>
      <c r="I28" s="210">
        <v>-0.32187488236568473</v>
      </c>
      <c r="J28" s="210">
        <v>0.5465251764989202</v>
      </c>
    </row>
    <row r="29" spans="2:10" ht="12.75">
      <c r="B29" s="40">
        <v>1930</v>
      </c>
      <c r="C29" s="210">
        <v>4718.40119047619</v>
      </c>
      <c r="D29" s="210">
        <v>0.012030599669750614</v>
      </c>
      <c r="E29" s="210">
        <v>29.67359050445104</v>
      </c>
      <c r="F29" s="210">
        <v>-1.919712724549361</v>
      </c>
      <c r="G29" s="210">
        <v>1.4723700991286615</v>
      </c>
      <c r="H29" s="210">
        <v>0.3569910881231636</v>
      </c>
      <c r="I29" s="210">
        <v>-0.44734262542069997</v>
      </c>
      <c r="J29" s="210">
        <v>0.5659392250534213</v>
      </c>
    </row>
    <row r="30" spans="2:10" ht="12.75">
      <c r="B30" s="40">
        <v>1931</v>
      </c>
      <c r="C30" s="210">
        <v>3911.983843277024</v>
      </c>
      <c r="D30" s="210">
        <v>0.010700174626031246</v>
      </c>
      <c r="E30" s="210">
        <v>22.779043280182236</v>
      </c>
      <c r="F30" s="210">
        <v>-1.9706091346042371</v>
      </c>
      <c r="G30" s="210">
        <v>1.3575354797578787</v>
      </c>
      <c r="H30" s="210">
        <v>0.2437397409118735</v>
      </c>
      <c r="I30" s="210">
        <v>-0.6130736548463586</v>
      </c>
      <c r="J30" s="210">
        <v>0.5921044194114538</v>
      </c>
    </row>
    <row r="31" spans="2:10" ht="12.75">
      <c r="B31" s="40">
        <v>1932</v>
      </c>
      <c r="C31" s="210">
        <v>5042.396243708691</v>
      </c>
      <c r="D31" s="210">
        <v>0.015931741686283387</v>
      </c>
      <c r="E31" s="210">
        <v>21.69197396963123</v>
      </c>
      <c r="F31" s="210">
        <v>-1.7977367437597709</v>
      </c>
      <c r="G31" s="210">
        <v>1.3362990746103518</v>
      </c>
      <c r="H31" s="210">
        <v>0.345590925949748</v>
      </c>
      <c r="I31" s="210">
        <v>-0.46143766914941947</v>
      </c>
      <c r="J31" s="210">
        <v>0.5736171658352955</v>
      </c>
    </row>
    <row r="32" spans="2:10" ht="12.75">
      <c r="B32" s="40">
        <v>1933</v>
      </c>
      <c r="C32" s="210">
        <v>4022.98768449</v>
      </c>
      <c r="D32" s="210">
        <v>0.012861213825095908</v>
      </c>
      <c r="E32" s="210">
        <v>26.45502645502646</v>
      </c>
      <c r="F32" s="210">
        <v>-1.8907180413134967</v>
      </c>
      <c r="G32" s="210">
        <v>1.4225082001627747</v>
      </c>
      <c r="H32" s="210">
        <v>0.3402437519866643</v>
      </c>
      <c r="I32" s="210">
        <v>-0.46820984115072223</v>
      </c>
      <c r="J32" s="210">
        <v>0.5706576923859722</v>
      </c>
    </row>
    <row r="33" spans="2:10" ht="12.75">
      <c r="B33" s="40">
        <v>1934</v>
      </c>
      <c r="C33" s="210">
        <v>3551.239937169643</v>
      </c>
      <c r="D33" s="210">
        <v>0.011944971198014272</v>
      </c>
      <c r="E33" s="210">
        <v>24.691358024691358</v>
      </c>
      <c r="F33" s="210">
        <v>-1.922814893093555</v>
      </c>
      <c r="G33" s="210">
        <v>1.3925449767853315</v>
      </c>
      <c r="H33" s="210">
        <v>0.2949375604447968</v>
      </c>
      <c r="I33" s="210">
        <v>-0.5302699163082236</v>
      </c>
      <c r="J33" s="210">
        <v>0.5799716979634544</v>
      </c>
    </row>
    <row r="34" spans="2:10" ht="12.75">
      <c r="B34" s="40">
        <v>1935</v>
      </c>
      <c r="C34" s="210">
        <v>3466.132667857143</v>
      </c>
      <c r="D34" s="210">
        <v>0.012374625733156525</v>
      </c>
      <c r="E34" s="210">
        <v>26.666666666666668</v>
      </c>
      <c r="F34" s="210">
        <v>-1.9074679273021005</v>
      </c>
      <c r="G34" s="210">
        <v>1.4259687322722812</v>
      </c>
      <c r="H34" s="210">
        <v>0.3299900195508407</v>
      </c>
      <c r="I34" s="210">
        <v>-0.4814991950298194</v>
      </c>
      <c r="J34" s="210">
        <v>0.5722226405062842</v>
      </c>
    </row>
    <row r="35" spans="2:10" ht="12.75">
      <c r="B35" s="40">
        <v>1936</v>
      </c>
      <c r="C35" s="210">
        <v>4055.0170461428575</v>
      </c>
      <c r="D35" s="210">
        <v>0.014410152971367655</v>
      </c>
      <c r="E35" s="210">
        <v>25.252525252525253</v>
      </c>
      <c r="F35" s="210">
        <v>-1.8413314088967503</v>
      </c>
      <c r="G35" s="210">
        <v>1.4023048140744876</v>
      </c>
      <c r="H35" s="210">
        <v>0.36389275180221353</v>
      </c>
      <c r="I35" s="210">
        <v>-0.43902659482226264</v>
      </c>
      <c r="J35" s="210">
        <v>0.5676750665985758</v>
      </c>
    </row>
    <row r="36" spans="2:10" ht="12.75">
      <c r="B36" s="40">
        <v>1937</v>
      </c>
      <c r="C36" s="210">
        <v>3258.7170894833334</v>
      </c>
      <c r="D36" s="210">
        <v>0.009329278813293254</v>
      </c>
      <c r="E36" s="210">
        <v>30.674846625766875</v>
      </c>
      <c r="F36" s="210">
        <v>-2.030151927476745</v>
      </c>
      <c r="G36" s="210">
        <v>1.486782399932061</v>
      </c>
      <c r="H36" s="210">
        <v>0.2861741967267869</v>
      </c>
      <c r="I36" s="210">
        <v>-0.5433695275446843</v>
      </c>
      <c r="J36" s="210">
        <v>0.5772504512395922</v>
      </c>
    </row>
    <row r="37" spans="2:10" ht="12.75">
      <c r="B37" s="40">
        <v>1938</v>
      </c>
      <c r="C37" s="210">
        <v>4899.358559095</v>
      </c>
      <c r="D37" s="210">
        <v>0.012378369275126326</v>
      </c>
      <c r="E37" s="210">
        <v>23.31002331002331</v>
      </c>
      <c r="F37" s="210">
        <v>-1.9073365654501622</v>
      </c>
      <c r="G37" s="210">
        <v>1.3675427078152758</v>
      </c>
      <c r="H37" s="210">
        <v>0.288540076343271</v>
      </c>
      <c r="I37" s="210">
        <v>-0.5397938576348866</v>
      </c>
      <c r="J37" s="210">
        <v>0.5824143140239562</v>
      </c>
    </row>
    <row r="38" spans="2:10" ht="12.75">
      <c r="B38" s="40">
        <v>1945</v>
      </c>
      <c r="C38" s="210">
        <v>3542.632210526316</v>
      </c>
      <c r="D38" s="210">
        <v>0.003213854858501602</v>
      </c>
      <c r="E38" s="210">
        <v>120.48192771084337</v>
      </c>
      <c r="F38" s="210">
        <v>-2.4929737403838677</v>
      </c>
      <c r="G38" s="210">
        <v>2.0809219076239263</v>
      </c>
      <c r="H38" s="210">
        <v>0.3872114287351328</v>
      </c>
      <c r="I38" s="210">
        <v>-0.41205183275994184</v>
      </c>
      <c r="J38" s="210">
        <v>0.5450438602528476</v>
      </c>
    </row>
    <row r="39" spans="2:10" ht="12.75">
      <c r="B39" s="40">
        <v>1946</v>
      </c>
      <c r="C39" s="210">
        <v>3406.508210526317</v>
      </c>
      <c r="D39" s="210">
        <v>0.0013975418299595147</v>
      </c>
      <c r="E39" s="210">
        <v>217.39130434782604</v>
      </c>
      <c r="F39" s="210">
        <v>-2.8546351843369084</v>
      </c>
      <c r="G39" s="210">
        <v>2.3372421683184257</v>
      </c>
      <c r="H39" s="210">
        <v>0.3038134412955466</v>
      </c>
      <c r="I39" s="210">
        <v>-0.517393016018483</v>
      </c>
      <c r="J39" s="210">
        <v>0.5498271608586697</v>
      </c>
    </row>
    <row r="40" spans="2:10" ht="12.75">
      <c r="B40" s="40">
        <v>1947</v>
      </c>
      <c r="C40" s="210">
        <v>6840.27705263158</v>
      </c>
      <c r="D40" s="210">
        <v>0.0018815748067974856</v>
      </c>
      <c r="E40" s="210">
        <v>113.63636363636363</v>
      </c>
      <c r="F40" s="210">
        <v>-2.725478510517902</v>
      </c>
      <c r="G40" s="210">
        <v>2.0555173278498313</v>
      </c>
      <c r="H40" s="210">
        <v>0.21381531895425973</v>
      </c>
      <c r="I40" s="210">
        <v>-0.6699611826680707</v>
      </c>
      <c r="J40" s="210">
        <v>0.5700650246640667</v>
      </c>
    </row>
    <row r="41" spans="2:10" ht="12.75">
      <c r="B41" s="40">
        <v>1948</v>
      </c>
      <c r="C41" s="210">
        <v>12855.748421052633</v>
      </c>
      <c r="D41" s="210">
        <v>0.001960883516275321</v>
      </c>
      <c r="E41" s="210">
        <v>74.62686567164178</v>
      </c>
      <c r="F41" s="210">
        <v>-2.7075482042625545</v>
      </c>
      <c r="G41" s="210">
        <v>1.8728952016351923</v>
      </c>
      <c r="H41" s="210">
        <v>0.146334590766815</v>
      </c>
      <c r="I41" s="210">
        <v>-0.8346530026273622</v>
      </c>
      <c r="J41" s="210">
        <v>0.5911105027029336</v>
      </c>
    </row>
    <row r="42" spans="2:10" ht="12.75">
      <c r="B42" s="40">
        <v>1949</v>
      </c>
      <c r="C42" s="210">
        <v>24803.663157894738</v>
      </c>
      <c r="D42" s="210">
        <v>0.0029208958239589655</v>
      </c>
      <c r="E42" s="210">
        <v>35.21126760563381</v>
      </c>
      <c r="F42" s="210">
        <v>-2.5344839322036408</v>
      </c>
      <c r="G42" s="210">
        <v>1.5466816599529625</v>
      </c>
      <c r="H42" s="210">
        <v>0.10284844450559737</v>
      </c>
      <c r="I42" s="210">
        <v>-0.9878022722506784</v>
      </c>
      <c r="J42" s="210">
        <v>0.6210196266170979</v>
      </c>
    </row>
    <row r="43" spans="2:10" ht="12.75">
      <c r="B43" s="40">
        <v>1950</v>
      </c>
      <c r="C43" s="210">
        <v>36034.494736842105</v>
      </c>
      <c r="D43" s="210">
        <v>0.0036190839162022043</v>
      </c>
      <c r="E43" s="210">
        <v>20.790020790020794</v>
      </c>
      <c r="F43" s="210">
        <v>-2.4414013467284854</v>
      </c>
      <c r="G43" s="210">
        <v>1.3178549236261683</v>
      </c>
      <c r="H43" s="210">
        <v>0.0752408298586737</v>
      </c>
      <c r="I43" s="210">
        <v>-1.1235464231023176</v>
      </c>
      <c r="J43" s="210">
        <v>0.6494373277983945</v>
      </c>
    </row>
    <row r="44" spans="2:10" ht="12.75">
      <c r="B44" s="40">
        <v>1951</v>
      </c>
      <c r="C44" s="210">
        <v>56319.052631578954</v>
      </c>
      <c r="D44" s="210">
        <v>0.004496495248068195</v>
      </c>
      <c r="E44" s="210">
        <v>20.408163265306122</v>
      </c>
      <c r="F44" s="210">
        <v>-2.3471258612161283</v>
      </c>
      <c r="G44" s="210">
        <v>1.3098039199714864</v>
      </c>
      <c r="H44" s="210">
        <v>0.09176520914424888</v>
      </c>
      <c r="I44" s="210">
        <v>-1.0373219412446422</v>
      </c>
      <c r="J44" s="210">
        <v>0.6418296225676726</v>
      </c>
    </row>
    <row r="45" spans="2:10" ht="12.75">
      <c r="B45" s="40">
        <v>1952</v>
      </c>
      <c r="C45" s="210">
        <v>64740</v>
      </c>
      <c r="D45" s="210">
        <v>0.0044325767690253665</v>
      </c>
      <c r="E45" s="210">
        <v>20.242914979757085</v>
      </c>
      <c r="F45" s="210">
        <v>-2.3533437339954304</v>
      </c>
      <c r="G45" s="210">
        <v>1.3062730510763532</v>
      </c>
      <c r="H45" s="210">
        <v>0.08972827467662688</v>
      </c>
      <c r="I45" s="210">
        <v>-1.047070682919077</v>
      </c>
      <c r="J45" s="210">
        <v>0.6430574216390992</v>
      </c>
    </row>
    <row r="46" spans="2:10" ht="12.75">
      <c r="B46" s="40">
        <v>1953</v>
      </c>
      <c r="C46" s="210">
        <v>79802.5052631579</v>
      </c>
      <c r="D46" s="210">
        <v>0.005283884345041243</v>
      </c>
      <c r="E46" s="210">
        <v>20.120724346076457</v>
      </c>
      <c r="F46" s="210">
        <v>-2.2770466968978003</v>
      </c>
      <c r="G46" s="210">
        <v>1.3036436112666678</v>
      </c>
      <c r="H46" s="210">
        <v>0.10631558038312362</v>
      </c>
      <c r="I46" s="210">
        <v>-0.9734030856311326</v>
      </c>
      <c r="J46" s="210">
        <v>0.6359239422928645</v>
      </c>
    </row>
    <row r="47" spans="2:10" ht="12.75">
      <c r="B47" s="40">
        <v>1954</v>
      </c>
      <c r="C47" s="210">
        <v>112105.5157894737</v>
      </c>
      <c r="D47" s="210">
        <v>0.007008784982149028</v>
      </c>
      <c r="E47" s="210">
        <v>25.252525252525253</v>
      </c>
      <c r="F47" s="210">
        <v>-2.1543572632435293</v>
      </c>
      <c r="G47" s="210">
        <v>1.4023048140744876</v>
      </c>
      <c r="H47" s="210">
        <v>0.17698951975123808</v>
      </c>
      <c r="I47" s="210">
        <v>-0.7520524491690419</v>
      </c>
      <c r="J47" s="210">
        <v>0.6057244732308311</v>
      </c>
    </row>
    <row r="48" spans="2:10" ht="12.75">
      <c r="B48" s="40">
        <v>1955</v>
      </c>
      <c r="C48" s="210">
        <v>95088.2947368421</v>
      </c>
      <c r="D48" s="210">
        <v>0.0055479360267478494</v>
      </c>
      <c r="E48" s="210">
        <v>33.44481605351171</v>
      </c>
      <c r="F48" s="210">
        <v>-2.2558685554196938</v>
      </c>
      <c r="G48" s="210">
        <v>1.5243288116755704</v>
      </c>
      <c r="H48" s="210">
        <v>0.18554969989123243</v>
      </c>
      <c r="I48" s="210">
        <v>-0.7315397437441236</v>
      </c>
      <c r="J48" s="210">
        <v>0.5967594642163148</v>
      </c>
    </row>
    <row r="49" spans="2:10" ht="12.75">
      <c r="B49" s="40">
        <v>1956</v>
      </c>
      <c r="C49" s="210">
        <v>121509.22105263156</v>
      </c>
      <c r="D49" s="210">
        <v>0.006435801583279391</v>
      </c>
      <c r="E49" s="210">
        <v>29.58579881656805</v>
      </c>
      <c r="F49" s="210">
        <v>-2.191397353730124</v>
      </c>
      <c r="G49" s="210">
        <v>1.4710832997223453</v>
      </c>
      <c r="H49" s="210">
        <v>0.1904083308662542</v>
      </c>
      <c r="I49" s="210">
        <v>-0.7203140540077791</v>
      </c>
      <c r="J49" s="210">
        <v>0.5983369090740136</v>
      </c>
    </row>
    <row r="50" spans="2:10" ht="12.75">
      <c r="B50" s="40">
        <v>1957</v>
      </c>
      <c r="C50" s="210">
        <v>147249.2</v>
      </c>
      <c r="D50" s="210">
        <v>0.006922305222431682</v>
      </c>
      <c r="E50" s="210">
        <v>33.222591362126245</v>
      </c>
      <c r="F50" s="210">
        <v>-2.1597492554470614</v>
      </c>
      <c r="G50" s="210">
        <v>1.5214335044061567</v>
      </c>
      <c r="H50" s="210">
        <v>0.22997691768876016</v>
      </c>
      <c r="I50" s="210">
        <v>-0.6383157510409049</v>
      </c>
      <c r="J50" s="210">
        <v>0.5866998180587965</v>
      </c>
    </row>
    <row r="51" spans="2:10" ht="12.75">
      <c r="B51" s="40">
        <v>1958</v>
      </c>
      <c r="C51" s="210">
        <v>175942.17894736846</v>
      </c>
      <c r="D51" s="210">
        <v>0.007161465935117305</v>
      </c>
      <c r="E51" s="210">
        <v>30.21148036253776</v>
      </c>
      <c r="F51" s="210">
        <v>-2.1449980695402298</v>
      </c>
      <c r="G51" s="210">
        <v>1.4801720062242811</v>
      </c>
      <c r="H51" s="210">
        <v>0.2163584874657796</v>
      </c>
      <c r="I51" s="210">
        <v>-0.664826063315949</v>
      </c>
      <c r="J51" s="210">
        <v>0.5916958445288589</v>
      </c>
    </row>
    <row r="52" spans="2:10" ht="12.75">
      <c r="B52" s="40">
        <v>1959</v>
      </c>
      <c r="C52" s="210">
        <v>197830.13684210528</v>
      </c>
      <c r="D52" s="210">
        <v>0.007403046718237059</v>
      </c>
      <c r="E52" s="210">
        <v>42.19409282700422</v>
      </c>
      <c r="F52" s="210">
        <v>-2.130589509916928</v>
      </c>
      <c r="G52" s="210">
        <v>1.6252516539898962</v>
      </c>
      <c r="H52" s="210">
        <v>0.3123648404319434</v>
      </c>
      <c r="I52" s="210">
        <v>-0.5053378559270323</v>
      </c>
      <c r="J52" s="210">
        <v>0.5672735925021626</v>
      </c>
    </row>
    <row r="53" spans="2:10" ht="12.75">
      <c r="B53" s="40">
        <v>1960</v>
      </c>
      <c r="C53" s="210">
        <v>1778.442105263158</v>
      </c>
      <c r="D53" s="210">
        <v>0.005997997022870223</v>
      </c>
      <c r="E53" s="210">
        <v>51.0204081632653</v>
      </c>
      <c r="F53" s="210">
        <v>-2.2219937541402386</v>
      </c>
      <c r="G53" s="210">
        <v>1.7077439286435239</v>
      </c>
      <c r="H53" s="210">
        <v>0.3060202562688889</v>
      </c>
      <c r="I53" s="210">
        <v>-0.5142498254967148</v>
      </c>
      <c r="J53" s="210">
        <v>0.5654305537682135</v>
      </c>
    </row>
    <row r="54" spans="2:10" ht="12.75">
      <c r="B54" s="40">
        <v>1961</v>
      </c>
      <c r="C54" s="210">
        <v>1827.9895287958116</v>
      </c>
      <c r="D54" s="210">
        <v>0.005651379398303376</v>
      </c>
      <c r="E54" s="210">
        <v>61.34969325153374</v>
      </c>
      <c r="F54" s="210">
        <v>-2.2478455359053147</v>
      </c>
      <c r="G54" s="210">
        <v>1.787812395596042</v>
      </c>
      <c r="H54" s="210">
        <v>0.3467103925339494</v>
      </c>
      <c r="I54" s="210">
        <v>-0.46003314030927284</v>
      </c>
      <c r="J54" s="210">
        <v>0.5569960522072952</v>
      </c>
    </row>
    <row r="55" spans="2:10" ht="12.75">
      <c r="B55" s="40">
        <v>1962</v>
      </c>
      <c r="C55" s="210">
        <v>1893.4270833333335</v>
      </c>
      <c r="D55" s="210">
        <v>0.005242568703783692</v>
      </c>
      <c r="E55" s="210">
        <v>62.11180124223602</v>
      </c>
      <c r="F55" s="210">
        <v>-2.280455869402698</v>
      </c>
      <c r="G55" s="210">
        <v>1.7931741239681502</v>
      </c>
      <c r="H55" s="210">
        <v>0.32562538532817964</v>
      </c>
      <c r="I55" s="210">
        <v>-0.4872817454345481</v>
      </c>
      <c r="J55" s="210">
        <v>0.5598092789756947</v>
      </c>
    </row>
    <row r="56" spans="2:10" ht="12.75">
      <c r="B56" s="40">
        <v>1963</v>
      </c>
      <c r="C56" s="210">
        <v>2190</v>
      </c>
      <c r="D56" s="210">
        <v>0.005408996717554047</v>
      </c>
      <c r="E56" s="210">
        <v>48.50119478553009</v>
      </c>
      <c r="F56" s="210">
        <v>-2.266883282109164</v>
      </c>
      <c r="G56" s="210">
        <v>1.6857524372078623</v>
      </c>
      <c r="H56" s="210">
        <v>0.2623428033923817</v>
      </c>
      <c r="I56" s="210">
        <v>-0.5811308449013023</v>
      </c>
      <c r="J56" s="210">
        <v>0.57351181416254</v>
      </c>
    </row>
    <row r="57" spans="2:10" ht="12.75">
      <c r="B57" s="40">
        <v>1964</v>
      </c>
      <c r="C57" s="210">
        <v>2443.5437629999997</v>
      </c>
      <c r="D57" s="210">
        <v>0.005440288725323216</v>
      </c>
      <c r="E57" s="210">
        <v>41.904165806421865</v>
      </c>
      <c r="F57" s="210">
        <v>-2.2643780509475513</v>
      </c>
      <c r="G57" s="210">
        <v>1.6222571995011554</v>
      </c>
      <c r="H57" s="210">
        <v>0.22797076078075149</v>
      </c>
      <c r="I57" s="210">
        <v>-0.642120851446396</v>
      </c>
      <c r="J57" s="210">
        <v>0.5826062660976823</v>
      </c>
    </row>
    <row r="58" spans="2:10" ht="12.75">
      <c r="B58" s="40">
        <v>1965</v>
      </c>
      <c r="C58" s="210">
        <v>2692.1839999999997</v>
      </c>
      <c r="D58" s="210">
        <v>0.005568254020782314</v>
      </c>
      <c r="E58" s="210">
        <v>35.90247509085561</v>
      </c>
      <c r="F58" s="210">
        <v>-2.2542809606626446</v>
      </c>
      <c r="G58" s="210">
        <v>1.5551243895601548</v>
      </c>
      <c r="H58" s="210">
        <v>0.19991410128069362</v>
      </c>
      <c r="I58" s="210">
        <v>-0.6991565711024897</v>
      </c>
      <c r="J58" s="210">
        <v>0.5917671535088277</v>
      </c>
    </row>
    <row r="59" spans="2:10" ht="12.75">
      <c r="B59" s="40">
        <v>1966</v>
      </c>
      <c r="C59" s="210">
        <v>3574.6749999999997</v>
      </c>
      <c r="D59" s="210">
        <v>0.006829510370336404</v>
      </c>
      <c r="E59" s="210">
        <v>25.080264919188462</v>
      </c>
      <c r="F59" s="210">
        <v>-2.1656104311769506</v>
      </c>
      <c r="G59" s="210">
        <v>1.3993321195723174</v>
      </c>
      <c r="H59" s="210">
        <v>0.1712859293563819</v>
      </c>
      <c r="I59" s="210">
        <v>-0.7662783116046337</v>
      </c>
      <c r="J59" s="210">
        <v>0.6074741458938209</v>
      </c>
    </row>
    <row r="60" spans="2:10" ht="12.75">
      <c r="B60" s="40">
        <v>1967</v>
      </c>
      <c r="C60" s="210">
        <v>3890.929</v>
      </c>
      <c r="D60" s="210">
        <v>0.006881861868554217</v>
      </c>
      <c r="E60" s="210">
        <v>23.028989220826183</v>
      </c>
      <c r="F60" s="210">
        <v>-2.1622940487053133</v>
      </c>
      <c r="G60" s="210">
        <v>1.3622748765030437</v>
      </c>
      <c r="H60" s="210">
        <v>0.1584823227901498</v>
      </c>
      <c r="I60" s="210">
        <v>-0.8000191722022699</v>
      </c>
      <c r="J60" s="210">
        <v>0.6134917757573681</v>
      </c>
    </row>
    <row r="61" spans="2:10" ht="12.75">
      <c r="B61" s="40">
        <v>1968</v>
      </c>
      <c r="C61" s="210">
        <v>4243.590999999999</v>
      </c>
      <c r="D61" s="210">
        <v>0.006905571367431656</v>
      </c>
      <c r="E61" s="210">
        <v>23.603265960362346</v>
      </c>
      <c r="F61" s="210">
        <v>-2.1608003820445396</v>
      </c>
      <c r="G61" s="210">
        <v>1.3729721000221595</v>
      </c>
      <c r="H61" s="210">
        <v>0.1629940375937525</v>
      </c>
      <c r="I61" s="210">
        <v>-0.7878282820223803</v>
      </c>
      <c r="J61" s="210">
        <v>0.6114712797754349</v>
      </c>
    </row>
    <row r="62" spans="2:10" ht="12.75">
      <c r="B62" s="40">
        <v>1969</v>
      </c>
      <c r="C62" s="210">
        <v>4429</v>
      </c>
      <c r="D62" s="210">
        <v>0.006320921264640947</v>
      </c>
      <c r="E62" s="210">
        <v>29.541431474373447</v>
      </c>
      <c r="F62" s="210">
        <v>-2.199219619345538</v>
      </c>
      <c r="G62" s="210">
        <v>1.4704315358763667</v>
      </c>
      <c r="H62" s="210">
        <v>0.18672906239430048</v>
      </c>
      <c r="I62" s="210">
        <v>-0.7287880834691715</v>
      </c>
      <c r="J62" s="210">
        <v>0.599299368338065</v>
      </c>
    </row>
    <row r="63" spans="2:10" ht="12.75">
      <c r="B63" s="40">
        <v>1970</v>
      </c>
      <c r="C63" s="210">
        <v>5244</v>
      </c>
      <c r="D63" s="210">
        <v>0.0066085374137229225</v>
      </c>
      <c r="E63" s="210">
        <v>25.051487414187644</v>
      </c>
      <c r="F63" s="210">
        <v>-2.1798946469340263</v>
      </c>
      <c r="G63" s="210">
        <v>1.3988335168937414</v>
      </c>
      <c r="H63" s="210">
        <v>0.16555369184606797</v>
      </c>
      <c r="I63" s="210">
        <v>-0.7810611300402855</v>
      </c>
      <c r="J63" s="210">
        <v>0.6091255181009433</v>
      </c>
    </row>
    <row r="64" spans="2:10" ht="12.75">
      <c r="B64" s="40">
        <v>1971</v>
      </c>
      <c r="C64" s="210">
        <v>6093</v>
      </c>
      <c r="D64" s="210">
        <v>0.006891084002687217</v>
      </c>
      <c r="E64" s="210">
        <v>21.181848022320697</v>
      </c>
      <c r="F64" s="210">
        <v>-2.1617124559797873</v>
      </c>
      <c r="G64" s="210">
        <v>1.3259638476923474</v>
      </c>
      <c r="H64" s="210">
        <v>0.145965894053966</v>
      </c>
      <c r="I64" s="210">
        <v>-0.8357486082874404</v>
      </c>
      <c r="J64" s="210">
        <v>0.6198145320148388</v>
      </c>
    </row>
    <row r="65" spans="2:10" ht="12.75">
      <c r="B65" s="40">
        <v>1972</v>
      </c>
      <c r="C65" s="210">
        <v>6906</v>
      </c>
      <c r="D65" s="210">
        <v>0.006990253525745814</v>
      </c>
      <c r="E65" s="210">
        <v>23.700550246162756</v>
      </c>
      <c r="F65" s="210">
        <v>-2.155507072775672</v>
      </c>
      <c r="G65" s="210">
        <v>1.374758428967831</v>
      </c>
      <c r="H65" s="210">
        <v>0.16567285492035502</v>
      </c>
      <c r="I65" s="210">
        <v>-0.7807486438078416</v>
      </c>
      <c r="J65" s="210">
        <v>0.610579309604653</v>
      </c>
    </row>
    <row r="66" spans="2:10" ht="12.75">
      <c r="B66" s="40">
        <v>1973</v>
      </c>
      <c r="C66" s="210">
        <v>7622</v>
      </c>
      <c r="D66" s="210">
        <v>0.006746117795961357</v>
      </c>
      <c r="E66" s="210">
        <v>22.018892679086854</v>
      </c>
      <c r="F66" s="210">
        <v>-2.1709460797360016</v>
      </c>
      <c r="G66" s="210">
        <v>1.3427954746968462</v>
      </c>
      <c r="H66" s="210">
        <v>0.14854204374975108</v>
      </c>
      <c r="I66" s="210">
        <v>-0.8281506050391556</v>
      </c>
      <c r="J66" s="210">
        <v>0.6178445529089044</v>
      </c>
    </row>
    <row r="67" spans="2:10" ht="12.75">
      <c r="B67" s="40">
        <v>1974</v>
      </c>
      <c r="C67" s="210">
        <v>7869</v>
      </c>
      <c r="D67" s="210">
        <v>0.0060392424123814825</v>
      </c>
      <c r="E67" s="210">
        <v>15.561443639598425</v>
      </c>
      <c r="F67" s="210">
        <v>-2.2190175376633037</v>
      </c>
      <c r="G67" s="210">
        <v>1.1920498841465175</v>
      </c>
      <c r="H67" s="210">
        <v>0.09397933042614687</v>
      </c>
      <c r="I67" s="210">
        <v>-1.0269676535167862</v>
      </c>
      <c r="J67" s="210">
        <v>0.6505346459806861</v>
      </c>
    </row>
    <row r="68" spans="2:10" ht="12.75">
      <c r="B68" s="40">
        <v>1975</v>
      </c>
      <c r="C68" s="210">
        <v>9175</v>
      </c>
      <c r="D68" s="210">
        <v>0.006250493908237981</v>
      </c>
      <c r="E68" s="210">
        <v>17.59160762942779</v>
      </c>
      <c r="F68" s="210">
        <v>-2.2040856637523665</v>
      </c>
      <c r="G68" s="210">
        <v>1.2453055297750428</v>
      </c>
      <c r="H68" s="210">
        <v>0.1099562363238512</v>
      </c>
      <c r="I68" s="210">
        <v>-0.9587801339773238</v>
      </c>
      <c r="J68" s="210">
        <v>0.6389781674772669</v>
      </c>
    </row>
    <row r="69" spans="2:10" ht="12.75">
      <c r="B69" s="40">
        <v>1976</v>
      </c>
      <c r="C69" s="210">
        <v>8981</v>
      </c>
      <c r="D69" s="210">
        <v>0.005281223225621312</v>
      </c>
      <c r="E69" s="210">
        <v>15.495601826077275</v>
      </c>
      <c r="F69" s="210">
        <v>-2.2772654754566504</v>
      </c>
      <c r="G69" s="210">
        <v>1.190208448253182</v>
      </c>
      <c r="H69" s="210">
        <v>0.08183573225885932</v>
      </c>
      <c r="I69" s="210">
        <v>-1.0870570272034685</v>
      </c>
      <c r="J69" s="210">
        <v>0.6567505698846657</v>
      </c>
    </row>
    <row r="70" spans="2:10" ht="12.75">
      <c r="B70" s="40">
        <v>1977</v>
      </c>
      <c r="C70" s="210">
        <v>9545</v>
      </c>
      <c r="D70" s="210">
        <v>0.004977049258969769</v>
      </c>
      <c r="E70" s="210">
        <v>14.010162388685176</v>
      </c>
      <c r="F70" s="210">
        <v>-2.303028060925077</v>
      </c>
      <c r="G70" s="210">
        <v>1.1464431691259729</v>
      </c>
      <c r="H70" s="210">
        <v>0.06972926833465168</v>
      </c>
      <c r="I70" s="210">
        <v>-1.1565848917991042</v>
      </c>
      <c r="J70" s="210">
        <v>0.6676466934588678</v>
      </c>
    </row>
    <row r="71" spans="2:10" ht="12.75">
      <c r="B71" s="40">
        <v>1978</v>
      </c>
      <c r="C71" s="210">
        <v>10828</v>
      </c>
      <c r="D71" s="210">
        <v>0.004961082897917518</v>
      </c>
      <c r="E71" s="210">
        <v>18.096324344292576</v>
      </c>
      <c r="F71" s="210">
        <v>-2.3044235159980118</v>
      </c>
      <c r="G71" s="210">
        <v>1.2575903716040455</v>
      </c>
      <c r="H71" s="210">
        <v>0.08977736521963833</v>
      </c>
      <c r="I71" s="210">
        <v>-1.0468331443939662</v>
      </c>
      <c r="J71" s="210">
        <v>0.6469440009818004</v>
      </c>
    </row>
    <row r="72" spans="2:10" ht="12.75">
      <c r="B72" s="40">
        <v>1979</v>
      </c>
      <c r="C72" s="210">
        <v>12403</v>
      </c>
      <c r="D72" s="210">
        <v>0.004998998426905518</v>
      </c>
      <c r="E72" s="210">
        <v>18.56566959606547</v>
      </c>
      <c r="F72" s="210">
        <v>-2.3011169999120145</v>
      </c>
      <c r="G72" s="210">
        <v>1.2687106172644234</v>
      </c>
      <c r="H72" s="210">
        <v>0.09280975310517887</v>
      </c>
      <c r="I72" s="210">
        <v>-1.0324063826475913</v>
      </c>
      <c r="J72" s="210">
        <v>0.644601713774652</v>
      </c>
    </row>
    <row r="73" spans="2:10" ht="12.75">
      <c r="B73" s="40">
        <v>1980</v>
      </c>
      <c r="C73" s="210">
        <v>15184</v>
      </c>
      <c r="D73" s="210">
        <v>0.005406839381190366</v>
      </c>
      <c r="E73" s="210">
        <v>16.960748155953635</v>
      </c>
      <c r="F73" s="210">
        <v>-2.2670565316447946</v>
      </c>
      <c r="G73" s="210">
        <v>1.2294450055171504</v>
      </c>
      <c r="H73" s="210">
        <v>0.09170404106406199</v>
      </c>
      <c r="I73" s="210">
        <v>-1.0376115261276444</v>
      </c>
      <c r="J73" s="210">
        <v>0.6483785313833805</v>
      </c>
    </row>
    <row r="74" spans="2:10" ht="12.75">
      <c r="B74" s="40">
        <v>1981</v>
      </c>
      <c r="C74" s="210">
        <v>17894</v>
      </c>
      <c r="D74" s="210">
        <v>0.005654062621255534</v>
      </c>
      <c r="E74" s="210">
        <v>12.728344696546328</v>
      </c>
      <c r="F74" s="210">
        <v>-2.2476393858155257</v>
      </c>
      <c r="G74" s="210">
        <v>1.104771927934956</v>
      </c>
      <c r="H74" s="210">
        <v>0.0719668579791987</v>
      </c>
      <c r="I74" s="210">
        <v>-1.14286745788057</v>
      </c>
      <c r="J74" s="210">
        <v>0.6704545401682821</v>
      </c>
    </row>
    <row r="75" spans="2:10" ht="12.75">
      <c r="B75" s="40">
        <v>1982</v>
      </c>
      <c r="C75" s="210">
        <v>15340</v>
      </c>
      <c r="D75" s="210">
        <v>0.0042305325865459684</v>
      </c>
      <c r="E75" s="210">
        <v>13.491460234680574</v>
      </c>
      <c r="F75" s="210">
        <v>-2.3736049553582514</v>
      </c>
      <c r="G75" s="210">
        <v>1.1300589576439828</v>
      </c>
      <c r="H75" s="210">
        <v>0.05707606216290529</v>
      </c>
      <c r="I75" s="210">
        <v>-1.2435459977142687</v>
      </c>
      <c r="J75" s="210">
        <v>0.677463653562692</v>
      </c>
    </row>
    <row r="76" spans="2:10" ht="12.75">
      <c r="B76" s="40">
        <v>1983</v>
      </c>
      <c r="C76" s="210">
        <v>15544</v>
      </c>
      <c r="D76" s="210">
        <v>0.003879697431522492</v>
      </c>
      <c r="E76" s="210">
        <v>21.795676788471436</v>
      </c>
      <c r="F76" s="210">
        <v>-2.4112021426903243</v>
      </c>
      <c r="G76" s="210">
        <v>1.3383703590584561</v>
      </c>
      <c r="H76" s="210">
        <v>0.08456063125452701</v>
      </c>
      <c r="I76" s="210">
        <v>-1.0728317836318686</v>
      </c>
      <c r="J76" s="210">
        <v>0.6430605466531858</v>
      </c>
    </row>
    <row r="77" spans="2:10" ht="12.75">
      <c r="B77" s="40">
        <v>1984</v>
      </c>
      <c r="C77" s="210">
        <v>17423</v>
      </c>
      <c r="D77" s="210">
        <v>0.003994348351285319</v>
      </c>
      <c r="E77" s="210">
        <v>24.765884176089077</v>
      </c>
      <c r="F77" s="210">
        <v>-2.3985540625389676</v>
      </c>
      <c r="G77" s="210">
        <v>1.3938538375049032</v>
      </c>
      <c r="H77" s="210">
        <v>0.09892356862688459</v>
      </c>
      <c r="I77" s="210">
        <v>-1.0047002250340644</v>
      </c>
      <c r="J77" s="210">
        <v>0.6324620467411275</v>
      </c>
    </row>
    <row r="78" spans="2:10" ht="12.75">
      <c r="B78" s="40">
        <v>1985</v>
      </c>
      <c r="C78" s="210">
        <v>18923</v>
      </c>
      <c r="D78" s="210">
        <v>0.004026047718122618</v>
      </c>
      <c r="E78" s="210">
        <v>35.68715319980976</v>
      </c>
      <c r="F78" s="210">
        <v>-2.395121082007094</v>
      </c>
      <c r="G78" s="210">
        <v>1.552511905228711</v>
      </c>
      <c r="H78" s="210">
        <v>0.14367818170638638</v>
      </c>
      <c r="I78" s="210">
        <v>-0.8426091767783831</v>
      </c>
      <c r="J78" s="210">
        <v>0.6067233427604413</v>
      </c>
    </row>
    <row r="79" spans="2:10" ht="12.75">
      <c r="B79" s="40">
        <v>1986</v>
      </c>
      <c r="C79" s="210">
        <v>21871</v>
      </c>
      <c r="D79" s="210">
        <v>0.0043144057873124786</v>
      </c>
      <c r="E79" s="210">
        <v>52.59476018471949</v>
      </c>
      <c r="F79" s="210">
        <v>-2.3650790101600503</v>
      </c>
      <c r="G79" s="210">
        <v>1.720942479206694</v>
      </c>
      <c r="H79" s="210">
        <v>0.2269151377232657</v>
      </c>
      <c r="I79" s="210">
        <v>-0.6441365309533564</v>
      </c>
      <c r="J79" s="210">
        <v>0.5788219705439172</v>
      </c>
    </row>
    <row r="80" spans="2:10" ht="12.75">
      <c r="B80" s="40">
        <v>1987</v>
      </c>
      <c r="C80" s="210">
        <v>28650</v>
      </c>
      <c r="D80" s="210">
        <v>0.0053685344294512735</v>
      </c>
      <c r="E80" s="210">
        <v>33.7751832460733</v>
      </c>
      <c r="F80" s="210">
        <v>-2.2701442573307404</v>
      </c>
      <c r="G80" s="210">
        <v>1.528597713949955</v>
      </c>
      <c r="H80" s="210">
        <v>0.18132323411757034</v>
      </c>
      <c r="I80" s="210">
        <v>-0.7415465433807855</v>
      </c>
      <c r="J80" s="210">
        <v>0.5976042264764277</v>
      </c>
    </row>
    <row r="81" spans="2:10" ht="12.75">
      <c r="B81" s="40">
        <v>1988</v>
      </c>
      <c r="C81" s="210">
        <v>36785</v>
      </c>
      <c r="D81" s="210">
        <v>0.006414020908470169</v>
      </c>
      <c r="E81" s="210">
        <v>41.78502106837026</v>
      </c>
      <c r="F81" s="210">
        <v>-2.1928696286890843</v>
      </c>
      <c r="G81" s="210">
        <v>1.6210206254782946</v>
      </c>
      <c r="H81" s="210">
        <v>0.2680099987933934</v>
      </c>
      <c r="I81" s="210">
        <v>-0.5718490032107899</v>
      </c>
      <c r="J81" s="210">
        <v>0.5749692525349857</v>
      </c>
    </row>
    <row r="82" spans="2:10" ht="12.75">
      <c r="B82" s="40">
        <v>1989</v>
      </c>
      <c r="C82" s="210">
        <v>46015</v>
      </c>
      <c r="D82" s="210">
        <v>0.007470355602888461</v>
      </c>
      <c r="E82" s="210">
        <v>47.61975442790394</v>
      </c>
      <c r="F82" s="210">
        <v>-2.1266587244635273</v>
      </c>
      <c r="G82" s="210">
        <v>1.677787151445148</v>
      </c>
      <c r="H82" s="210">
        <v>0.35573649929866485</v>
      </c>
      <c r="I82" s="210">
        <v>-0.44887157301837977</v>
      </c>
      <c r="J82" s="210">
        <v>0.5589930291636976</v>
      </c>
    </row>
    <row r="83" spans="2:10" ht="12.75">
      <c r="B83" s="40">
        <v>1990</v>
      </c>
      <c r="C83" s="210">
        <v>56067</v>
      </c>
      <c r="D83" s="210">
        <v>0.008613119802970678</v>
      </c>
      <c r="E83" s="210">
        <v>30.99097508338238</v>
      </c>
      <c r="F83" s="210">
        <v>-2.0648395119841996</v>
      </c>
      <c r="G83" s="210">
        <v>1.4912352408623977</v>
      </c>
      <c r="H83" s="210">
        <v>0.2669289812040517</v>
      </c>
      <c r="I83" s="210">
        <v>-0.5736042711218019</v>
      </c>
      <c r="J83" s="210">
        <v>0.5806513235784256</v>
      </c>
    </row>
    <row r="84" spans="2:10" ht="12.75">
      <c r="B84" s="40">
        <v>1991</v>
      </c>
      <c r="C84" s="210">
        <v>67447</v>
      </c>
      <c r="D84" s="210">
        <v>0.009953174466027915</v>
      </c>
      <c r="E84" s="210">
        <v>29.560232478835232</v>
      </c>
      <c r="F84" s="210">
        <v>-2.0020383832541047</v>
      </c>
      <c r="G84" s="210">
        <v>1.47070784528024</v>
      </c>
      <c r="H84" s="210">
        <v>0.2942181511181919</v>
      </c>
      <c r="I84" s="210">
        <v>-0.5313305379738646</v>
      </c>
      <c r="J84" s="210">
        <v>0.5765000525532368</v>
      </c>
    </row>
    <row r="85" spans="2:10" ht="12.75">
      <c r="B85" s="40">
        <v>1992</v>
      </c>
      <c r="C85" s="210">
        <v>72431</v>
      </c>
      <c r="D85" s="210">
        <v>0.01034795685320162</v>
      </c>
      <c r="E85" s="210">
        <v>26.667918432715275</v>
      </c>
      <c r="F85" s="210">
        <v>-1.9851453907842063</v>
      </c>
      <c r="G85" s="210">
        <v>1.4259891181095996</v>
      </c>
      <c r="H85" s="210">
        <v>0.27595846930643786</v>
      </c>
      <c r="I85" s="210">
        <v>-0.5591562726746067</v>
      </c>
      <c r="J85" s="210">
        <v>0.5819604549771822</v>
      </c>
    </row>
    <row r="86" spans="2:10" ht="12.75">
      <c r="B86" s="40">
        <v>1993</v>
      </c>
      <c r="C86" s="210">
        <v>75127</v>
      </c>
      <c r="D86" s="210">
        <v>0.010615525851243597</v>
      </c>
      <c r="E86" s="210">
        <v>35.797556138272526</v>
      </c>
      <c r="F86" s="210">
        <v>-1.9740584877309615</v>
      </c>
      <c r="G86" s="210">
        <v>1.5538533788256963</v>
      </c>
      <c r="H86" s="210">
        <v>0.3800098825971759</v>
      </c>
      <c r="I86" s="210">
        <v>-0.4202051089052656</v>
      </c>
      <c r="J86" s="210">
        <v>0.5595543659818516</v>
      </c>
    </row>
    <row r="87" spans="2:10" ht="12.75">
      <c r="B87" s="40">
        <v>1994</v>
      </c>
      <c r="C87" s="210">
        <v>73410</v>
      </c>
      <c r="D87" s="210">
        <v>0.009934159298933345</v>
      </c>
      <c r="E87" s="210">
        <v>32.86274349543659</v>
      </c>
      <c r="F87" s="210">
        <v>-2.0028688801679513</v>
      </c>
      <c r="G87" s="210">
        <v>1.5167038170172782</v>
      </c>
      <c r="H87" s="210">
        <v>0.32646372888365277</v>
      </c>
      <c r="I87" s="210">
        <v>-0.486165063150673</v>
      </c>
      <c r="J87" s="210">
        <v>0.5690659214880662</v>
      </c>
    </row>
    <row r="88" spans="2:10" ht="12.75">
      <c r="B88" s="40">
        <v>1995</v>
      </c>
      <c r="C88" s="210">
        <v>82211</v>
      </c>
      <c r="D88" s="210">
        <v>0.010729157517542501</v>
      </c>
      <c r="E88" s="210">
        <v>29.742966269720597</v>
      </c>
      <c r="F88" s="210">
        <v>-1.9694343786721824</v>
      </c>
      <c r="G88" s="210">
        <v>1.4733842785884728</v>
      </c>
      <c r="H88" s="210">
        <v>0.3191169701467858</v>
      </c>
      <c r="I88" s="210">
        <v>-0.49605010008370987</v>
      </c>
      <c r="J88" s="210">
        <v>0.5720412762719256</v>
      </c>
    </row>
    <row r="89" spans="2:10" ht="12.75">
      <c r="B89" s="40">
        <v>1996</v>
      </c>
      <c r="C89" s="210">
        <v>88731</v>
      </c>
      <c r="D89" s="210">
        <v>0.011272107748600657</v>
      </c>
      <c r="E89" s="210">
        <v>34.69079577599712</v>
      </c>
      <c r="F89" s="210">
        <v>-1.9479948685148243</v>
      </c>
      <c r="G89" s="210">
        <v>1.5402142622854285</v>
      </c>
      <c r="H89" s="210">
        <v>0.39103838787174</v>
      </c>
      <c r="I89" s="210">
        <v>-0.407780606229396</v>
      </c>
      <c r="J89" s="210">
        <v>0.5584512841602253</v>
      </c>
    </row>
    <row r="90" spans="2:10" ht="12.75">
      <c r="B90" s="40">
        <v>1997</v>
      </c>
      <c r="C90" s="210">
        <v>94843</v>
      </c>
      <c r="D90" s="210">
        <v>0.011655648183594002</v>
      </c>
      <c r="E90" s="210">
        <v>42.879347975074595</v>
      </c>
      <c r="F90" s="210">
        <v>-1.933463569871362</v>
      </c>
      <c r="G90" s="210">
        <v>1.6322481728372298</v>
      </c>
      <c r="H90" s="210">
        <v>0.4997865943393734</v>
      </c>
      <c r="I90" s="210">
        <v>-0.3012153970341323</v>
      </c>
      <c r="J90" s="210">
        <v>0.5422377660855617</v>
      </c>
    </row>
    <row r="91" spans="2:10" ht="12.75">
      <c r="B91" s="40">
        <v>1998</v>
      </c>
      <c r="C91" s="210">
        <v>130947</v>
      </c>
      <c r="D91" s="210">
        <v>0.015286563975648338</v>
      </c>
      <c r="E91" s="210">
        <v>42.29670782835804</v>
      </c>
      <c r="F91" s="210">
        <v>-1.8156901217892658</v>
      </c>
      <c r="G91" s="210">
        <v>1.6263065653036615</v>
      </c>
      <c r="H91" s="210">
        <v>0.646571330177501</v>
      </c>
      <c r="I91" s="210">
        <v>-0.1893835564856048</v>
      </c>
      <c r="J91" s="210">
        <v>0.5275107116162793</v>
      </c>
    </row>
    <row r="92" spans="2:10" ht="12.75">
      <c r="B92" s="40">
        <v>1999</v>
      </c>
      <c r="C92" s="210">
        <v>137190.126765</v>
      </c>
      <c r="D92" s="210">
        <v>0.01543391631613903</v>
      </c>
      <c r="E92" s="210">
        <v>71.38588060914677</v>
      </c>
      <c r="F92" s="210">
        <v>-1.8115238588571918</v>
      </c>
      <c r="G92" s="210">
        <v>1.8536123213011608</v>
      </c>
      <c r="H92" s="210">
        <v>1.1017637074754631</v>
      </c>
      <c r="I92" s="210">
        <v>0.0420884624439688</v>
      </c>
      <c r="J92" s="210">
        <v>0.4942582675820042</v>
      </c>
    </row>
    <row r="93" spans="2:10" ht="12.75">
      <c r="B93" s="40">
        <v>2000</v>
      </c>
      <c r="C93" s="210">
        <v>168808.566079</v>
      </c>
      <c r="D93" s="210">
        <v>0.018162679088150186</v>
      </c>
      <c r="E93" s="210">
        <v>59.880239520958085</v>
      </c>
      <c r="F93" s="210">
        <v>-1.7408200904303597</v>
      </c>
      <c r="G93" s="210">
        <v>1.7772835288524167</v>
      </c>
      <c r="H93" s="210">
        <v>1.0875855741407299</v>
      </c>
      <c r="I93" s="210">
        <v>0.03646343842205698</v>
      </c>
      <c r="J93" s="210"/>
    </row>
    <row r="94" spans="2:10" ht="12.75">
      <c r="B94" s="41">
        <v>2001</v>
      </c>
      <c r="C94" s="211">
        <v>197267.26052399998</v>
      </c>
      <c r="D94" s="211">
        <v>0.020546013527362163</v>
      </c>
      <c r="E94" s="211">
        <v>43.85964912280702</v>
      </c>
      <c r="F94" s="211">
        <v>-1.6872724302851096</v>
      </c>
      <c r="G94" s="211">
        <v>1.6420651529995463</v>
      </c>
      <c r="H94" s="211">
        <v>0.9011409441825509</v>
      </c>
      <c r="I94" s="211">
        <v>-0.045207277285563494</v>
      </c>
      <c r="J94" s="211"/>
    </row>
    <row r="96" ht="12.75">
      <c r="B96" s="12" t="s">
        <v>210</v>
      </c>
    </row>
    <row r="97" ht="12.75">
      <c r="B97" s="3" t="s">
        <v>244</v>
      </c>
    </row>
    <row r="98" ht="12.75">
      <c r="B98" s="3" t="s">
        <v>245</v>
      </c>
    </row>
    <row r="99" ht="12.75">
      <c r="B99" s="3" t="s">
        <v>246</v>
      </c>
    </row>
    <row r="100" ht="12.75">
      <c r="B100" s="3" t="s">
        <v>247</v>
      </c>
    </row>
    <row r="101" ht="12.75">
      <c r="B101" s="3" t="s">
        <v>248</v>
      </c>
    </row>
    <row r="102" ht="12.75">
      <c r="B102" s="3" t="s">
        <v>249</v>
      </c>
    </row>
    <row r="103" ht="12.75">
      <c r="B103" s="3" t="s">
        <v>250</v>
      </c>
    </row>
    <row r="104" ht="12.75">
      <c r="B104" s="3" t="s">
        <v>252</v>
      </c>
    </row>
  </sheetData>
  <printOptions/>
  <pageMargins left="0.75" right="0.75" top="1" bottom="1" header="0.4921259845" footer="0.4921259845"/>
  <pageSetup firstPageNumber="100" useFirstPageNumber="1" fitToHeight="1" fitToWidth="1" orientation="portrait" paperSize="9" scale="52"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J45"/>
  <sheetViews>
    <sheetView workbookViewId="0" topLeftCell="B19">
      <selection activeCell="I34" sqref="I34"/>
    </sheetView>
  </sheetViews>
  <sheetFormatPr defaultColWidth="11.421875" defaultRowHeight="12.75"/>
  <cols>
    <col min="2" max="2" width="6.57421875" style="0" customWidth="1"/>
    <col min="3" max="3" width="14.421875" style="0" customWidth="1"/>
    <col min="4" max="4" width="10.7109375" style="0" customWidth="1"/>
    <col min="8" max="8" width="10.28125" style="0" customWidth="1"/>
  </cols>
  <sheetData>
    <row r="2" ht="15.75">
      <c r="B2" s="164" t="s">
        <v>293</v>
      </c>
    </row>
    <row r="4" spans="2:10" ht="12.75">
      <c r="B4" s="18"/>
      <c r="C4" s="111" t="s">
        <v>87</v>
      </c>
      <c r="D4" s="111" t="s">
        <v>25</v>
      </c>
      <c r="E4" s="111" t="s">
        <v>125</v>
      </c>
      <c r="F4" s="111" t="s">
        <v>126</v>
      </c>
      <c r="G4" s="111" t="s">
        <v>127</v>
      </c>
      <c r="H4" s="111" t="s">
        <v>128</v>
      </c>
      <c r="I4" s="111" t="s">
        <v>129</v>
      </c>
      <c r="J4" s="96"/>
    </row>
    <row r="5" spans="2:10" ht="12.75">
      <c r="B5" s="17"/>
      <c r="C5" s="146" t="s">
        <v>158</v>
      </c>
      <c r="D5" s="146" t="s">
        <v>156</v>
      </c>
      <c r="E5" s="7" t="s">
        <v>157</v>
      </c>
      <c r="F5" s="7" t="s">
        <v>161</v>
      </c>
      <c r="G5" s="7" t="s">
        <v>93</v>
      </c>
      <c r="H5" s="7"/>
      <c r="I5" s="7" t="s">
        <v>164</v>
      </c>
      <c r="J5" s="15"/>
    </row>
    <row r="6" spans="2:9" ht="12.75">
      <c r="B6" s="40">
        <v>1919</v>
      </c>
      <c r="C6" s="85">
        <v>875.767532824</v>
      </c>
      <c r="D6" s="123"/>
      <c r="E6" s="3"/>
      <c r="F6" s="9"/>
      <c r="G6" s="5"/>
      <c r="H6" s="3"/>
      <c r="I6" s="11"/>
    </row>
    <row r="7" spans="2:9" ht="12.75">
      <c r="B7" s="144">
        <v>1920</v>
      </c>
      <c r="C7" s="85">
        <v>1023.2058084409999</v>
      </c>
      <c r="D7" s="103">
        <v>4.361583852822288</v>
      </c>
      <c r="E7" s="58">
        <v>3200</v>
      </c>
      <c r="F7" s="87"/>
      <c r="G7" s="143"/>
      <c r="H7" s="58"/>
      <c r="I7" s="57">
        <f>C7/E7*100</f>
        <v>31.975181513781248</v>
      </c>
    </row>
    <row r="8" spans="2:9" ht="12.75">
      <c r="B8" s="144">
        <v>1921</v>
      </c>
      <c r="C8" s="85">
        <v>1029.6085990149998</v>
      </c>
      <c r="D8" s="103">
        <v>4.260434955395715</v>
      </c>
      <c r="E8" s="58">
        <v>4000</v>
      </c>
      <c r="F8" s="9">
        <v>3500</v>
      </c>
      <c r="G8" s="130">
        <v>3903</v>
      </c>
      <c r="H8" s="58">
        <f>F8*0.93</f>
        <v>3255</v>
      </c>
      <c r="I8" s="57">
        <f aca="true" t="shared" si="0" ref="I8:I24">C8/E8*100</f>
        <v>25.740214975374993</v>
      </c>
    </row>
    <row r="9" spans="2:9" ht="12.75">
      <c r="B9" s="144">
        <v>1922</v>
      </c>
      <c r="C9" s="85">
        <v>1317.482816251</v>
      </c>
      <c r="D9" s="103">
        <v>4.107346150089383</v>
      </c>
      <c r="E9" s="58">
        <v>3900</v>
      </c>
      <c r="F9" s="9">
        <v>3200</v>
      </c>
      <c r="G9" s="130">
        <v>3742</v>
      </c>
      <c r="H9" s="58">
        <f aca="true" t="shared" si="1" ref="H9:H19">F9*0.93</f>
        <v>2976</v>
      </c>
      <c r="I9" s="57">
        <f t="shared" si="0"/>
        <v>33.78161067310256</v>
      </c>
    </row>
    <row r="10" spans="2:9" ht="12.75">
      <c r="B10" s="144">
        <v>1923</v>
      </c>
      <c r="C10" s="85">
        <v>1551.339217163</v>
      </c>
      <c r="D10" s="103">
        <v>3.3071675884095773</v>
      </c>
      <c r="E10" s="58">
        <v>4400</v>
      </c>
      <c r="F10" s="9">
        <v>3900</v>
      </c>
      <c r="G10" s="130">
        <v>4323</v>
      </c>
      <c r="H10" s="58">
        <f t="shared" si="1"/>
        <v>3627</v>
      </c>
      <c r="I10" s="57">
        <f t="shared" si="0"/>
        <v>35.257709480977276</v>
      </c>
    </row>
    <row r="11" spans="2:9" ht="12.75">
      <c r="B11" s="144">
        <v>1924</v>
      </c>
      <c r="C11" s="85">
        <v>1962.135769199</v>
      </c>
      <c r="D11" s="103">
        <v>3.8627363499308123</v>
      </c>
      <c r="E11" s="58">
        <v>5500</v>
      </c>
      <c r="F11" s="9">
        <v>3000</v>
      </c>
      <c r="G11" s="130">
        <v>5957</v>
      </c>
      <c r="H11" s="58">
        <f t="shared" si="1"/>
        <v>2790</v>
      </c>
      <c r="I11" s="57">
        <f t="shared" si="0"/>
        <v>35.67519580361818</v>
      </c>
    </row>
    <row r="12" spans="2:9" ht="12.75">
      <c r="B12" s="144">
        <v>1925</v>
      </c>
      <c r="C12" s="85">
        <v>2355.7681283260004</v>
      </c>
      <c r="D12" s="103">
        <v>3.871893687587851</v>
      </c>
      <c r="E12" s="58">
        <v>6800</v>
      </c>
      <c r="F12" s="9">
        <v>4100</v>
      </c>
      <c r="G12" s="130">
        <v>7288</v>
      </c>
      <c r="H12" s="58">
        <f t="shared" si="1"/>
        <v>3813</v>
      </c>
      <c r="I12" s="57">
        <f t="shared" si="0"/>
        <v>34.6436489459706</v>
      </c>
    </row>
    <row r="13" spans="2:9" ht="12.75">
      <c r="B13" s="144">
        <v>1926</v>
      </c>
      <c r="C13" s="85">
        <v>2524.307800101</v>
      </c>
      <c r="D13" s="103">
        <v>3.482328281106211</v>
      </c>
      <c r="E13" s="58">
        <v>7800</v>
      </c>
      <c r="F13" s="9">
        <v>4900</v>
      </c>
      <c r="G13" s="130">
        <v>8589</v>
      </c>
      <c r="H13" s="58">
        <f t="shared" si="1"/>
        <v>4557</v>
      </c>
      <c r="I13" s="57">
        <f t="shared" si="0"/>
        <v>32.36292051411539</v>
      </c>
    </row>
    <row r="14" spans="2:9" ht="12.75">
      <c r="B14" s="144">
        <v>1927</v>
      </c>
      <c r="C14" s="85">
        <v>3174.890390023</v>
      </c>
      <c r="D14" s="103">
        <v>3.19251087268395</v>
      </c>
      <c r="E14" s="58">
        <v>9000</v>
      </c>
      <c r="F14" s="9">
        <v>5800</v>
      </c>
      <c r="G14" s="130">
        <v>9168</v>
      </c>
      <c r="H14" s="58">
        <f t="shared" si="1"/>
        <v>5394</v>
      </c>
      <c r="I14" s="57">
        <f t="shared" si="0"/>
        <v>35.276559889144444</v>
      </c>
    </row>
    <row r="15" spans="2:9" ht="12.75">
      <c r="B15" s="144">
        <v>1928</v>
      </c>
      <c r="C15" s="85">
        <v>3424.908109975</v>
      </c>
      <c r="D15" s="103">
        <v>2.3531447858237255</v>
      </c>
      <c r="E15" s="58">
        <v>9000</v>
      </c>
      <c r="F15" s="9">
        <v>6400</v>
      </c>
      <c r="G15" s="130">
        <v>10292</v>
      </c>
      <c r="H15" s="58">
        <f t="shared" si="1"/>
        <v>5952</v>
      </c>
      <c r="I15" s="57">
        <f t="shared" si="0"/>
        <v>38.05453455527778</v>
      </c>
    </row>
    <row r="16" spans="2:9" ht="12.75">
      <c r="B16" s="144">
        <v>1929</v>
      </c>
      <c r="C16" s="85">
        <v>4072.600525073</v>
      </c>
      <c r="D16" s="103">
        <v>2.5420865037563902</v>
      </c>
      <c r="E16" s="58">
        <v>10000</v>
      </c>
      <c r="F16" s="9">
        <v>7000</v>
      </c>
      <c r="G16" s="130">
        <v>11823</v>
      </c>
      <c r="H16" s="58">
        <f t="shared" si="1"/>
        <v>6510</v>
      </c>
      <c r="I16" s="57">
        <f t="shared" si="0"/>
        <v>40.726005250730005</v>
      </c>
    </row>
    <row r="17" spans="2:9" ht="12.75">
      <c r="B17" s="144">
        <v>1930</v>
      </c>
      <c r="C17" s="85">
        <v>3822.778715842</v>
      </c>
      <c r="D17" s="103">
        <v>3.2503857799863956</v>
      </c>
      <c r="E17" s="58">
        <v>9000</v>
      </c>
      <c r="F17" s="9">
        <v>7000</v>
      </c>
      <c r="G17" s="130">
        <v>11441</v>
      </c>
      <c r="H17" s="58">
        <f t="shared" si="1"/>
        <v>6510</v>
      </c>
      <c r="I17" s="57">
        <f t="shared" si="0"/>
        <v>42.47531906491111</v>
      </c>
    </row>
    <row r="18" spans="2:9" ht="12.75">
      <c r="B18" s="144">
        <v>1931</v>
      </c>
      <c r="C18" s="85">
        <v>3303.2766710129995</v>
      </c>
      <c r="D18" s="103">
        <v>4.4129919166048595</v>
      </c>
      <c r="E18" s="58">
        <v>7800</v>
      </c>
      <c r="F18" s="9">
        <v>6500</v>
      </c>
      <c r="G18" s="130">
        <v>9121</v>
      </c>
      <c r="H18" s="58">
        <f t="shared" si="1"/>
        <v>6045</v>
      </c>
      <c r="I18" s="57">
        <f t="shared" si="0"/>
        <v>42.349700910423074</v>
      </c>
    </row>
    <row r="19" spans="2:9" ht="12.75">
      <c r="B19" s="144">
        <v>1932</v>
      </c>
      <c r="C19" s="85">
        <v>3104.046170584</v>
      </c>
      <c r="D19" s="103">
        <v>3.3784137906386187</v>
      </c>
      <c r="E19" s="58">
        <v>6000</v>
      </c>
      <c r="F19" s="9">
        <v>6500</v>
      </c>
      <c r="G19" s="130">
        <v>5335</v>
      </c>
      <c r="H19" s="58">
        <f t="shared" si="1"/>
        <v>6045</v>
      </c>
      <c r="I19" s="57">
        <f t="shared" si="0"/>
        <v>51.734102843066665</v>
      </c>
    </row>
    <row r="20" spans="2:9" ht="12.75">
      <c r="B20" s="144">
        <v>1933</v>
      </c>
      <c r="C20" s="85">
        <v>2810.939664111</v>
      </c>
      <c r="D20" s="103">
        <v>3.144237437580687</v>
      </c>
      <c r="E20" s="58">
        <v>5500</v>
      </c>
      <c r="F20" s="87"/>
      <c r="G20" s="130">
        <v>6000</v>
      </c>
      <c r="H20" s="58"/>
      <c r="I20" s="57">
        <f t="shared" si="0"/>
        <v>51.107993892927276</v>
      </c>
    </row>
    <row r="21" spans="2:9" ht="12.75">
      <c r="B21" s="144">
        <v>1934</v>
      </c>
      <c r="C21" s="85">
        <v>2771.4565988530003</v>
      </c>
      <c r="D21" s="103">
        <v>3.762736471372868</v>
      </c>
      <c r="E21" s="58">
        <v>6300</v>
      </c>
      <c r="F21" s="87"/>
      <c r="G21" s="130">
        <v>6884</v>
      </c>
      <c r="H21" s="58"/>
      <c r="I21" s="57">
        <f t="shared" si="0"/>
        <v>43.991374584968256</v>
      </c>
    </row>
    <row r="22" spans="2:9" ht="12.75">
      <c r="B22" s="144">
        <v>1935</v>
      </c>
      <c r="C22" s="85">
        <v>2543.158899191</v>
      </c>
      <c r="D22" s="103">
        <v>3.2755203077197668</v>
      </c>
      <c r="E22" s="58">
        <v>5500</v>
      </c>
      <c r="F22" s="87"/>
      <c r="G22" s="130">
        <v>6305</v>
      </c>
      <c r="H22" s="58"/>
      <c r="I22" s="57">
        <f t="shared" si="0"/>
        <v>46.23925271256363</v>
      </c>
    </row>
    <row r="23" spans="2:9" ht="12.75">
      <c r="B23" s="144">
        <v>1936</v>
      </c>
      <c r="C23" s="85">
        <v>2824.829723443</v>
      </c>
      <c r="D23" s="103">
        <v>3.2840933241413177</v>
      </c>
      <c r="E23" s="58">
        <v>6520</v>
      </c>
      <c r="F23" s="87"/>
      <c r="G23" s="130">
        <v>7507</v>
      </c>
      <c r="H23" s="58"/>
      <c r="I23" s="57">
        <f t="shared" si="0"/>
        <v>43.32560925526074</v>
      </c>
    </row>
    <row r="24" spans="2:9" ht="12.75">
      <c r="B24" s="144">
        <v>1937</v>
      </c>
      <c r="C24" s="85">
        <v>3506.0701002650003</v>
      </c>
      <c r="D24" s="103">
        <v>4.175536178737985</v>
      </c>
      <c r="E24" s="58">
        <v>7250</v>
      </c>
      <c r="F24" s="87"/>
      <c r="G24" s="130">
        <v>8300</v>
      </c>
      <c r="H24" s="58"/>
      <c r="I24" s="57">
        <f t="shared" si="0"/>
        <v>48.35958758986207</v>
      </c>
    </row>
    <row r="25" spans="2:9" ht="12.75">
      <c r="B25" s="145">
        <v>1938</v>
      </c>
      <c r="C25" s="86"/>
      <c r="D25" s="41"/>
      <c r="E25" s="59">
        <v>8000</v>
      </c>
      <c r="F25" s="132"/>
      <c r="G25" s="131">
        <v>11650</v>
      </c>
      <c r="H25" s="59"/>
      <c r="I25" s="17"/>
    </row>
    <row r="27" ht="12.75">
      <c r="B27" s="12" t="s">
        <v>81</v>
      </c>
    </row>
    <row r="28" ht="12.75">
      <c r="B28" s="3" t="s">
        <v>360</v>
      </c>
    </row>
    <row r="29" ht="12.75">
      <c r="B29" s="3" t="s">
        <v>361</v>
      </c>
    </row>
    <row r="30" ht="12.75">
      <c r="B30" s="3" t="s">
        <v>253</v>
      </c>
    </row>
    <row r="31" ht="12.75">
      <c r="B31" s="3" t="s">
        <v>362</v>
      </c>
    </row>
    <row r="32" ht="12.75">
      <c r="B32" s="3" t="s">
        <v>159</v>
      </c>
    </row>
    <row r="33" ht="12.75">
      <c r="B33" s="3" t="s">
        <v>255</v>
      </c>
    </row>
    <row r="34" ht="12.75">
      <c r="B34" s="3" t="s">
        <v>256</v>
      </c>
    </row>
    <row r="35" ht="12.75">
      <c r="B35" s="3" t="s">
        <v>257</v>
      </c>
    </row>
    <row r="36" ht="12.75">
      <c r="B36" s="3" t="s">
        <v>258</v>
      </c>
    </row>
    <row r="37" ht="12.75">
      <c r="B37" s="3" t="s">
        <v>259</v>
      </c>
    </row>
    <row r="38" ht="12.75">
      <c r="B38" s="3" t="s">
        <v>261</v>
      </c>
    </row>
    <row r="39" ht="12.75">
      <c r="B39" s="3" t="s">
        <v>260</v>
      </c>
    </row>
    <row r="40" ht="12.75">
      <c r="B40" s="3" t="s">
        <v>160</v>
      </c>
    </row>
    <row r="41" ht="12.75">
      <c r="B41" s="3" t="s">
        <v>162</v>
      </c>
    </row>
    <row r="42" ht="12.75">
      <c r="B42" s="3" t="s">
        <v>163</v>
      </c>
    </row>
    <row r="43" ht="12.75">
      <c r="B43" t="s">
        <v>262</v>
      </c>
    </row>
    <row r="44" ht="12.75">
      <c r="B44" t="s">
        <v>263</v>
      </c>
    </row>
    <row r="45" ht="12.75">
      <c r="B45" s="3" t="s">
        <v>254</v>
      </c>
    </row>
  </sheetData>
  <printOptions/>
  <pageMargins left="0.75" right="0.75" top="1" bottom="1" header="0.4921259845" footer="0.4921259845"/>
  <pageSetup firstPageNumber="101" useFirstPageNumber="1" fitToHeight="1" fitToWidth="1" orientation="portrait" paperSize="9" scale="71"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T48"/>
  <sheetViews>
    <sheetView workbookViewId="0" topLeftCell="A1">
      <selection activeCell="F18" sqref="F18"/>
    </sheetView>
  </sheetViews>
  <sheetFormatPr defaultColWidth="11.421875" defaultRowHeight="12.75"/>
  <cols>
    <col min="1" max="1" width="8.00390625" style="65" customWidth="1"/>
    <col min="2" max="2" width="9.57421875" style="65" customWidth="1"/>
    <col min="3" max="3" width="10.140625" style="65" customWidth="1"/>
    <col min="4" max="4" width="8.57421875" style="65" customWidth="1"/>
    <col min="5" max="5" width="9.00390625" style="65" customWidth="1"/>
    <col min="6" max="6" width="8.00390625" style="65" customWidth="1"/>
    <col min="7" max="7" width="7.57421875" style="65" customWidth="1"/>
    <col min="8" max="9" width="8.00390625" style="65" customWidth="1"/>
    <col min="10" max="10" width="10.421875" style="65" customWidth="1"/>
    <col min="11" max="11" width="10.57421875" style="65" customWidth="1"/>
    <col min="12" max="19" width="11.421875" style="65" customWidth="1"/>
    <col min="20" max="20" width="12.00390625" style="65" bestFit="1" customWidth="1"/>
    <col min="21" max="16384" width="11.421875" style="65" customWidth="1"/>
  </cols>
  <sheetData>
    <row r="1" ht="15.75">
      <c r="A1" s="212" t="s">
        <v>264</v>
      </c>
    </row>
    <row r="3" spans="1:11" ht="12.75">
      <c r="A3" s="32" t="s">
        <v>3</v>
      </c>
      <c r="B3" s="243" t="s">
        <v>40</v>
      </c>
      <c r="C3" s="244"/>
      <c r="D3" s="243" t="s">
        <v>82</v>
      </c>
      <c r="E3" s="244"/>
      <c r="F3" s="243" t="s">
        <v>38</v>
      </c>
      <c r="G3" s="244"/>
      <c r="H3" s="243" t="s">
        <v>39</v>
      </c>
      <c r="I3" s="244"/>
      <c r="J3" s="243" t="s">
        <v>42</v>
      </c>
      <c r="K3" s="244"/>
    </row>
    <row r="4" spans="1:11" ht="12.75">
      <c r="A4" s="20" t="s">
        <v>14</v>
      </c>
      <c r="B4" s="20" t="s">
        <v>17</v>
      </c>
      <c r="C4" s="22" t="s">
        <v>18</v>
      </c>
      <c r="D4" s="20" t="s">
        <v>17</v>
      </c>
      <c r="E4" s="21" t="s">
        <v>18</v>
      </c>
      <c r="F4" s="20" t="s">
        <v>17</v>
      </c>
      <c r="G4" s="21" t="s">
        <v>18</v>
      </c>
      <c r="H4" s="22" t="s">
        <v>17</v>
      </c>
      <c r="I4" s="20" t="s">
        <v>18</v>
      </c>
      <c r="J4" s="64" t="s">
        <v>17</v>
      </c>
      <c r="K4" s="20" t="s">
        <v>18</v>
      </c>
    </row>
    <row r="5" spans="1:11" ht="12.75">
      <c r="A5" s="40">
        <v>1963</v>
      </c>
      <c r="B5" s="63">
        <v>1782</v>
      </c>
      <c r="C5" s="66">
        <v>2190</v>
      </c>
      <c r="D5" s="40"/>
      <c r="E5" s="54"/>
      <c r="F5" s="40"/>
      <c r="G5" s="54"/>
      <c r="H5" s="61"/>
      <c r="I5" s="40"/>
      <c r="J5" s="67">
        <f aca="true" t="shared" si="0" ref="J5:J10">SUM(B5,D5,F5,H5)</f>
        <v>1782</v>
      </c>
      <c r="K5" s="67">
        <f aca="true" t="shared" si="1" ref="K5:K10">SUM(C5,E5,G5,I5)</f>
        <v>2190</v>
      </c>
    </row>
    <row r="6" spans="1:11" ht="12.75">
      <c r="A6" s="40">
        <v>1964</v>
      </c>
      <c r="B6" s="63">
        <v>1970.1984430000002</v>
      </c>
      <c r="C6" s="66">
        <v>2443.5437629999997</v>
      </c>
      <c r="D6" s="40"/>
      <c r="E6" s="54"/>
      <c r="F6" s="40"/>
      <c r="G6" s="54"/>
      <c r="H6" s="61"/>
      <c r="I6" s="40"/>
      <c r="J6" s="67">
        <f t="shared" si="0"/>
        <v>1970.1984430000002</v>
      </c>
      <c r="K6" s="67">
        <f t="shared" si="1"/>
        <v>2443.5437629999997</v>
      </c>
    </row>
    <row r="7" spans="1:11" ht="12.75">
      <c r="A7" s="40">
        <v>1965</v>
      </c>
      <c r="B7" s="63">
        <v>2100.0226793828992</v>
      </c>
      <c r="C7" s="60">
        <v>2692.1839999999997</v>
      </c>
      <c r="D7" s="40"/>
      <c r="E7" s="54"/>
      <c r="F7" s="40"/>
      <c r="G7" s="54"/>
      <c r="H7" s="61"/>
      <c r="I7" s="40"/>
      <c r="J7" s="67">
        <f t="shared" si="0"/>
        <v>2100.0226793828992</v>
      </c>
      <c r="K7" s="67">
        <f t="shared" si="1"/>
        <v>2692.1839999999997</v>
      </c>
    </row>
    <row r="8" spans="1:11" ht="12.75">
      <c r="A8" s="40">
        <v>1966</v>
      </c>
      <c r="B8" s="63">
        <v>2426.0063851886025</v>
      </c>
      <c r="C8" s="60">
        <v>3574.6749999999997</v>
      </c>
      <c r="D8" s="40"/>
      <c r="E8" s="54"/>
      <c r="F8" s="40"/>
      <c r="G8" s="54"/>
      <c r="H8" s="61"/>
      <c r="I8" s="40"/>
      <c r="J8" s="67">
        <f t="shared" si="0"/>
        <v>2426.0063851886025</v>
      </c>
      <c r="K8" s="67">
        <f t="shared" si="1"/>
        <v>3574.6749999999997</v>
      </c>
    </row>
    <row r="9" spans="1:11" ht="12.75">
      <c r="A9" s="40">
        <v>1967</v>
      </c>
      <c r="B9" s="63">
        <v>2633.4142872001207</v>
      </c>
      <c r="C9" s="60">
        <v>3890.929</v>
      </c>
      <c r="D9" s="40"/>
      <c r="E9" s="54"/>
      <c r="F9" s="40"/>
      <c r="G9" s="54"/>
      <c r="H9" s="61"/>
      <c r="I9" s="40"/>
      <c r="J9" s="67">
        <f t="shared" si="0"/>
        <v>2633.4142872001207</v>
      </c>
      <c r="K9" s="67">
        <f t="shared" si="1"/>
        <v>3890.929</v>
      </c>
    </row>
    <row r="10" spans="1:11" ht="12.75">
      <c r="A10" s="40">
        <v>1968</v>
      </c>
      <c r="B10" s="63">
        <v>2884.8727248203686</v>
      </c>
      <c r="C10" s="60">
        <v>4243.590999999999</v>
      </c>
      <c r="D10" s="40"/>
      <c r="E10" s="54"/>
      <c r="F10" s="40"/>
      <c r="G10" s="54"/>
      <c r="H10" s="61"/>
      <c r="I10" s="40"/>
      <c r="J10" s="67">
        <f t="shared" si="0"/>
        <v>2884.8727248203686</v>
      </c>
      <c r="K10" s="67">
        <f t="shared" si="1"/>
        <v>4243.590999999999</v>
      </c>
    </row>
    <row r="11" spans="1:11" ht="12.75">
      <c r="A11" s="40">
        <v>1969</v>
      </c>
      <c r="B11" s="63">
        <v>3012</v>
      </c>
      <c r="C11" s="60">
        <v>4428.793</v>
      </c>
      <c r="D11" s="40"/>
      <c r="E11" s="54"/>
      <c r="F11" s="40"/>
      <c r="G11" s="54"/>
      <c r="H11" s="61"/>
      <c r="I11" s="40"/>
      <c r="J11" s="67">
        <f>SUM(B11,D11,F11,H11)</f>
        <v>3012</v>
      </c>
      <c r="K11" s="67">
        <f>SUM(C11,E11,G11,I11)</f>
        <v>4428.793</v>
      </c>
    </row>
    <row r="12" spans="1:11" ht="12.75">
      <c r="A12" s="40">
        <v>1970</v>
      </c>
      <c r="B12" s="63">
        <v>3579</v>
      </c>
      <c r="C12" s="60">
        <v>5244</v>
      </c>
      <c r="D12" s="40"/>
      <c r="E12" s="54"/>
      <c r="F12" s="40"/>
      <c r="G12" s="54"/>
      <c r="H12" s="61"/>
      <c r="I12" s="40"/>
      <c r="J12" s="67">
        <f aca="true" t="shared" si="2" ref="J12:J40">SUM(B12,D12,F12,H12)</f>
        <v>3579</v>
      </c>
      <c r="K12" s="67">
        <f aca="true" t="shared" si="3" ref="K12:K40">SUM(C12,E12,G12,I12)</f>
        <v>5244</v>
      </c>
    </row>
    <row r="13" spans="1:11" ht="12.75">
      <c r="A13" s="40">
        <v>1971</v>
      </c>
      <c r="B13" s="63">
        <v>4186</v>
      </c>
      <c r="C13" s="60">
        <v>6093</v>
      </c>
      <c r="D13" s="40"/>
      <c r="E13" s="54"/>
      <c r="F13" s="40"/>
      <c r="G13" s="54"/>
      <c r="H13" s="61"/>
      <c r="I13" s="40"/>
      <c r="J13" s="67">
        <f t="shared" si="2"/>
        <v>4186</v>
      </c>
      <c r="K13" s="67">
        <f t="shared" si="3"/>
        <v>6093</v>
      </c>
    </row>
    <row r="14" spans="1:11" ht="12.75">
      <c r="A14" s="40">
        <v>1972</v>
      </c>
      <c r="B14" s="63">
        <v>4757</v>
      </c>
      <c r="C14" s="60">
        <v>6906</v>
      </c>
      <c r="D14" s="40"/>
      <c r="E14" s="54"/>
      <c r="F14" s="40"/>
      <c r="G14" s="54"/>
      <c r="H14" s="61"/>
      <c r="I14" s="40"/>
      <c r="J14" s="67">
        <f t="shared" si="2"/>
        <v>4757</v>
      </c>
      <c r="K14" s="67">
        <f t="shared" si="3"/>
        <v>6906</v>
      </c>
    </row>
    <row r="15" spans="1:11" ht="12.75">
      <c r="A15" s="40">
        <v>1973</v>
      </c>
      <c r="B15" s="63">
        <v>5271</v>
      </c>
      <c r="C15" s="60">
        <v>7622</v>
      </c>
      <c r="D15" s="40"/>
      <c r="E15" s="54"/>
      <c r="F15" s="40"/>
      <c r="G15" s="54"/>
      <c r="H15" s="61"/>
      <c r="I15" s="40"/>
      <c r="J15" s="67">
        <f t="shared" si="2"/>
        <v>5271</v>
      </c>
      <c r="K15" s="67">
        <f t="shared" si="3"/>
        <v>7622</v>
      </c>
    </row>
    <row r="16" spans="1:11" ht="12.75">
      <c r="A16" s="40">
        <v>1974</v>
      </c>
      <c r="B16" s="63">
        <v>5472</v>
      </c>
      <c r="C16" s="60">
        <v>7869</v>
      </c>
      <c r="D16" s="40"/>
      <c r="E16" s="54"/>
      <c r="F16" s="40"/>
      <c r="G16" s="54"/>
      <c r="H16" s="61"/>
      <c r="I16" s="40"/>
      <c r="J16" s="67">
        <f t="shared" si="2"/>
        <v>5472</v>
      </c>
      <c r="K16" s="67">
        <f t="shared" si="3"/>
        <v>7869</v>
      </c>
    </row>
    <row r="17" spans="1:11" ht="12.75">
      <c r="A17" s="40">
        <v>1975</v>
      </c>
      <c r="B17" s="63">
        <v>6393</v>
      </c>
      <c r="C17" s="60">
        <v>9175</v>
      </c>
      <c r="D17" s="40"/>
      <c r="E17" s="54"/>
      <c r="F17" s="40"/>
      <c r="G17" s="54"/>
      <c r="H17" s="61"/>
      <c r="I17" s="40"/>
      <c r="J17" s="67">
        <f t="shared" si="2"/>
        <v>6393</v>
      </c>
      <c r="K17" s="67">
        <f t="shared" si="3"/>
        <v>9175</v>
      </c>
    </row>
    <row r="18" spans="1:11" ht="12.75">
      <c r="A18" s="40">
        <v>1976</v>
      </c>
      <c r="B18" s="63">
        <v>6320</v>
      </c>
      <c r="C18" s="60">
        <v>8981</v>
      </c>
      <c r="D18" s="40"/>
      <c r="E18" s="54"/>
      <c r="F18" s="40"/>
      <c r="G18" s="54"/>
      <c r="H18" s="61"/>
      <c r="I18" s="40"/>
      <c r="J18" s="67">
        <f t="shared" si="2"/>
        <v>6320</v>
      </c>
      <c r="K18" s="67">
        <f t="shared" si="3"/>
        <v>8981</v>
      </c>
    </row>
    <row r="19" spans="1:11" ht="12.75">
      <c r="A19" s="40">
        <v>1977</v>
      </c>
      <c r="B19" s="63">
        <v>6725</v>
      </c>
      <c r="C19" s="60">
        <v>9545</v>
      </c>
      <c r="D19" s="40"/>
      <c r="E19" s="54"/>
      <c r="F19" s="40"/>
      <c r="G19" s="54"/>
      <c r="H19" s="61"/>
      <c r="I19" s="40"/>
      <c r="J19" s="67">
        <f t="shared" si="2"/>
        <v>6725</v>
      </c>
      <c r="K19" s="67">
        <f t="shared" si="3"/>
        <v>9545</v>
      </c>
    </row>
    <row r="20" spans="1:11" ht="12.75">
      <c r="A20" s="40">
        <v>1978</v>
      </c>
      <c r="B20" s="63">
        <v>7661</v>
      </c>
      <c r="C20" s="60">
        <v>10828</v>
      </c>
      <c r="D20" s="40"/>
      <c r="E20" s="54"/>
      <c r="F20" s="40"/>
      <c r="G20" s="54"/>
      <c r="H20" s="61"/>
      <c r="I20" s="40"/>
      <c r="J20" s="67">
        <f t="shared" si="2"/>
        <v>7661</v>
      </c>
      <c r="K20" s="67">
        <f t="shared" si="3"/>
        <v>10828</v>
      </c>
    </row>
    <row r="21" spans="1:11" ht="12.75">
      <c r="A21" s="40">
        <v>1979</v>
      </c>
      <c r="B21" s="63">
        <v>8721</v>
      </c>
      <c r="C21" s="60">
        <v>12403</v>
      </c>
      <c r="D21" s="40"/>
      <c r="E21" s="54"/>
      <c r="F21" s="40"/>
      <c r="G21" s="54"/>
      <c r="H21" s="61"/>
      <c r="I21" s="40"/>
      <c r="J21" s="67">
        <f t="shared" si="2"/>
        <v>8721</v>
      </c>
      <c r="K21" s="67">
        <f t="shared" si="3"/>
        <v>12403</v>
      </c>
    </row>
    <row r="22" spans="1:11" ht="12.75">
      <c r="A22" s="40">
        <v>1980</v>
      </c>
      <c r="B22" s="63">
        <v>10709</v>
      </c>
      <c r="C22" s="60">
        <v>15184</v>
      </c>
      <c r="D22" s="40"/>
      <c r="E22" s="54"/>
      <c r="F22" s="40"/>
      <c r="G22" s="54"/>
      <c r="H22" s="61"/>
      <c r="I22" s="40"/>
      <c r="J22" s="67">
        <f t="shared" si="2"/>
        <v>10709</v>
      </c>
      <c r="K22" s="67">
        <f t="shared" si="3"/>
        <v>15184</v>
      </c>
    </row>
    <row r="23" spans="1:11" ht="12.75">
      <c r="A23" s="40">
        <v>1981</v>
      </c>
      <c r="B23" s="63">
        <v>12528</v>
      </c>
      <c r="C23" s="60">
        <v>17894</v>
      </c>
      <c r="D23" s="40"/>
      <c r="E23" s="54"/>
      <c r="F23" s="40"/>
      <c r="G23" s="54"/>
      <c r="H23" s="61"/>
      <c r="I23" s="40"/>
      <c r="J23" s="67">
        <f t="shared" si="2"/>
        <v>12528</v>
      </c>
      <c r="K23" s="67">
        <f t="shared" si="3"/>
        <v>17894</v>
      </c>
    </row>
    <row r="24" spans="1:11" ht="12.75">
      <c r="A24" s="40">
        <v>1982</v>
      </c>
      <c r="B24" s="63">
        <v>10918</v>
      </c>
      <c r="C24" s="60">
        <v>15340</v>
      </c>
      <c r="D24" s="40"/>
      <c r="E24" s="54"/>
      <c r="F24" s="40"/>
      <c r="G24" s="54"/>
      <c r="H24" s="61"/>
      <c r="I24" s="40"/>
      <c r="J24" s="67">
        <f t="shared" si="2"/>
        <v>10918</v>
      </c>
      <c r="K24" s="67">
        <f t="shared" si="3"/>
        <v>15340</v>
      </c>
    </row>
    <row r="25" spans="1:11" ht="12.75">
      <c r="A25" s="40">
        <v>1983</v>
      </c>
      <c r="B25" s="63">
        <v>11141</v>
      </c>
      <c r="C25" s="60">
        <v>15544</v>
      </c>
      <c r="D25" s="91" t="s">
        <v>85</v>
      </c>
      <c r="E25" s="92" t="s">
        <v>85</v>
      </c>
      <c r="F25" s="40"/>
      <c r="G25" s="54"/>
      <c r="H25" s="61"/>
      <c r="I25" s="40"/>
      <c r="J25" s="67">
        <f t="shared" si="2"/>
        <v>11141</v>
      </c>
      <c r="K25" s="67">
        <f t="shared" si="3"/>
        <v>15544</v>
      </c>
    </row>
    <row r="26" spans="1:20" ht="12.75">
      <c r="A26" s="40">
        <v>1984</v>
      </c>
      <c r="B26" s="63">
        <v>12480</v>
      </c>
      <c r="C26" s="60">
        <v>17423</v>
      </c>
      <c r="D26" s="91" t="s">
        <v>85</v>
      </c>
      <c r="E26" s="92" t="s">
        <v>85</v>
      </c>
      <c r="F26" s="40"/>
      <c r="G26" s="54"/>
      <c r="H26" s="61"/>
      <c r="I26" s="40"/>
      <c r="J26" s="67">
        <f t="shared" si="2"/>
        <v>12480</v>
      </c>
      <c r="K26" s="67">
        <f t="shared" si="3"/>
        <v>17423</v>
      </c>
      <c r="T26" s="159"/>
    </row>
    <row r="27" spans="1:11" ht="12.75">
      <c r="A27" s="40">
        <v>1985</v>
      </c>
      <c r="B27" s="63">
        <v>13545</v>
      </c>
      <c r="C27" s="60">
        <v>18923</v>
      </c>
      <c r="D27" s="91" t="s">
        <v>85</v>
      </c>
      <c r="E27" s="92" t="s">
        <v>85</v>
      </c>
      <c r="F27" s="40"/>
      <c r="G27" s="54"/>
      <c r="H27" s="61"/>
      <c r="I27" s="40"/>
      <c r="J27" s="67">
        <f t="shared" si="2"/>
        <v>13545</v>
      </c>
      <c r="K27" s="67">
        <f t="shared" si="3"/>
        <v>18923</v>
      </c>
    </row>
    <row r="28" spans="1:11" ht="12.75">
      <c r="A28" s="40">
        <v>1986</v>
      </c>
      <c r="B28" s="63">
        <v>15654</v>
      </c>
      <c r="C28" s="60">
        <v>21871</v>
      </c>
      <c r="D28" s="91" t="s">
        <v>85</v>
      </c>
      <c r="E28" s="92" t="s">
        <v>85</v>
      </c>
      <c r="F28" s="40"/>
      <c r="G28" s="54"/>
      <c r="H28" s="61"/>
      <c r="I28" s="40"/>
      <c r="J28" s="67">
        <f t="shared" si="2"/>
        <v>15654</v>
      </c>
      <c r="K28" s="67">
        <f t="shared" si="3"/>
        <v>21871</v>
      </c>
    </row>
    <row r="29" spans="1:11" ht="12.75">
      <c r="A29" s="40">
        <v>1987</v>
      </c>
      <c r="B29" s="63">
        <v>20240</v>
      </c>
      <c r="C29" s="60">
        <v>28650</v>
      </c>
      <c r="D29" s="91" t="s">
        <v>85</v>
      </c>
      <c r="E29" s="92" t="s">
        <v>85</v>
      </c>
      <c r="F29" s="40"/>
      <c r="G29" s="54"/>
      <c r="H29" s="61"/>
      <c r="I29" s="40"/>
      <c r="J29" s="67">
        <f t="shared" si="2"/>
        <v>20240</v>
      </c>
      <c r="K29" s="67">
        <f t="shared" si="3"/>
        <v>28650</v>
      </c>
    </row>
    <row r="30" spans="1:11" ht="12.75">
      <c r="A30" s="40">
        <v>1988</v>
      </c>
      <c r="B30" s="63">
        <v>25654</v>
      </c>
      <c r="C30" s="60">
        <v>36785</v>
      </c>
      <c r="D30" s="91" t="s">
        <v>85</v>
      </c>
      <c r="E30" s="92" t="s">
        <v>85</v>
      </c>
      <c r="F30" s="40"/>
      <c r="G30" s="54"/>
      <c r="H30" s="61"/>
      <c r="I30" s="40"/>
      <c r="J30" s="67">
        <f t="shared" si="2"/>
        <v>25654</v>
      </c>
      <c r="K30" s="67">
        <f t="shared" si="3"/>
        <v>36785</v>
      </c>
    </row>
    <row r="31" spans="1:11" ht="12.75">
      <c r="A31" s="40">
        <v>1989</v>
      </c>
      <c r="B31" s="63">
        <v>31933</v>
      </c>
      <c r="C31" s="60">
        <v>46015</v>
      </c>
      <c r="D31" s="91" t="s">
        <v>85</v>
      </c>
      <c r="E31" s="92" t="s">
        <v>85</v>
      </c>
      <c r="F31" s="40"/>
      <c r="G31" s="54"/>
      <c r="H31" s="61"/>
      <c r="I31" s="40"/>
      <c r="J31" s="67">
        <f t="shared" si="2"/>
        <v>31933</v>
      </c>
      <c r="K31" s="67">
        <f t="shared" si="3"/>
        <v>46015</v>
      </c>
    </row>
    <row r="32" spans="1:11" ht="12.75">
      <c r="A32" s="40">
        <v>1990</v>
      </c>
      <c r="B32" s="63">
        <v>38894</v>
      </c>
      <c r="C32" s="60">
        <v>56067</v>
      </c>
      <c r="D32" s="91" t="s">
        <v>85</v>
      </c>
      <c r="E32" s="92" t="s">
        <v>85</v>
      </c>
      <c r="F32" s="40"/>
      <c r="G32" s="54"/>
      <c r="H32" s="61"/>
      <c r="I32" s="40"/>
      <c r="J32" s="67">
        <f t="shared" si="2"/>
        <v>38894</v>
      </c>
      <c r="K32" s="67">
        <f t="shared" si="3"/>
        <v>56067</v>
      </c>
    </row>
    <row r="33" spans="1:11" ht="12.75">
      <c r="A33" s="40">
        <v>1991</v>
      </c>
      <c r="B33" s="63">
        <v>42727</v>
      </c>
      <c r="C33" s="60">
        <v>62286</v>
      </c>
      <c r="D33" s="68">
        <v>3549</v>
      </c>
      <c r="E33" s="69">
        <v>5161</v>
      </c>
      <c r="F33" s="40"/>
      <c r="G33" s="54"/>
      <c r="H33" s="61"/>
      <c r="I33" s="40"/>
      <c r="J33" s="67">
        <f t="shared" si="2"/>
        <v>46276</v>
      </c>
      <c r="K33" s="67">
        <f t="shared" si="3"/>
        <v>67447</v>
      </c>
    </row>
    <row r="34" spans="1:11" ht="12.75">
      <c r="A34" s="40">
        <v>1992</v>
      </c>
      <c r="B34" s="63">
        <v>46516</v>
      </c>
      <c r="C34" s="60">
        <v>67534</v>
      </c>
      <c r="D34" s="68">
        <v>3419</v>
      </c>
      <c r="E34" s="69">
        <v>4897</v>
      </c>
      <c r="F34" s="40"/>
      <c r="G34" s="54"/>
      <c r="H34" s="61"/>
      <c r="I34" s="40"/>
      <c r="J34" s="67">
        <f t="shared" si="2"/>
        <v>49935</v>
      </c>
      <c r="K34" s="67">
        <f t="shared" si="3"/>
        <v>72431</v>
      </c>
    </row>
    <row r="35" spans="1:11" ht="12.75">
      <c r="A35" s="40">
        <v>1993</v>
      </c>
      <c r="B35" s="63">
        <v>48387</v>
      </c>
      <c r="C35" s="60">
        <v>70349</v>
      </c>
      <c r="D35" s="68">
        <v>3321</v>
      </c>
      <c r="E35" s="69">
        <v>4778</v>
      </c>
      <c r="F35" s="40"/>
      <c r="G35" s="54"/>
      <c r="H35" s="61"/>
      <c r="I35" s="40"/>
      <c r="J35" s="67">
        <f t="shared" si="2"/>
        <v>51708</v>
      </c>
      <c r="K35" s="67">
        <f t="shared" si="3"/>
        <v>75127</v>
      </c>
    </row>
    <row r="36" spans="1:11" ht="12.75">
      <c r="A36" s="40">
        <v>1994</v>
      </c>
      <c r="B36" s="63">
        <v>46910</v>
      </c>
      <c r="C36" s="60">
        <v>69141</v>
      </c>
      <c r="D36" s="68">
        <v>2932</v>
      </c>
      <c r="E36" s="69">
        <v>4269</v>
      </c>
      <c r="F36" s="40"/>
      <c r="G36" s="54"/>
      <c r="H36" s="61"/>
      <c r="I36" s="40"/>
      <c r="J36" s="67">
        <f t="shared" si="2"/>
        <v>49842</v>
      </c>
      <c r="K36" s="67">
        <f t="shared" si="3"/>
        <v>73410</v>
      </c>
    </row>
    <row r="37" spans="1:11" ht="12.75">
      <c r="A37" s="40">
        <v>1995</v>
      </c>
      <c r="B37" s="63">
        <v>51963</v>
      </c>
      <c r="C37" s="60">
        <v>76905</v>
      </c>
      <c r="D37" s="68">
        <v>3613</v>
      </c>
      <c r="E37" s="69">
        <v>5306</v>
      </c>
      <c r="F37" s="40"/>
      <c r="G37" s="54"/>
      <c r="H37" s="61"/>
      <c r="I37" s="40"/>
      <c r="J37" s="67">
        <f t="shared" si="2"/>
        <v>55576</v>
      </c>
      <c r="K37" s="67">
        <f t="shared" si="3"/>
        <v>82211</v>
      </c>
    </row>
    <row r="38" spans="1:11" ht="12.75">
      <c r="A38" s="40">
        <v>1996</v>
      </c>
      <c r="B38" s="63">
        <v>55136</v>
      </c>
      <c r="C38" s="60">
        <v>81343</v>
      </c>
      <c r="D38" s="68">
        <v>5005</v>
      </c>
      <c r="E38" s="69">
        <v>7388</v>
      </c>
      <c r="F38" s="40"/>
      <c r="G38" s="54"/>
      <c r="H38" s="61"/>
      <c r="I38" s="40"/>
      <c r="J38" s="67">
        <f t="shared" si="2"/>
        <v>60141</v>
      </c>
      <c r="K38" s="67">
        <f t="shared" si="3"/>
        <v>88731</v>
      </c>
    </row>
    <row r="39" spans="1:11" ht="12.75">
      <c r="A39" s="40">
        <v>1997</v>
      </c>
      <c r="B39" s="63">
        <v>60023</v>
      </c>
      <c r="C39" s="60">
        <v>89175</v>
      </c>
      <c r="D39" s="68">
        <v>3835</v>
      </c>
      <c r="E39" s="69">
        <v>5648</v>
      </c>
      <c r="F39" s="68">
        <v>11.1</v>
      </c>
      <c r="G39" s="69">
        <v>16.7</v>
      </c>
      <c r="H39" s="70">
        <v>2.3</v>
      </c>
      <c r="I39" s="68">
        <v>3.4</v>
      </c>
      <c r="J39" s="67">
        <f t="shared" si="2"/>
        <v>63871.4</v>
      </c>
      <c r="K39" s="67">
        <f t="shared" si="3"/>
        <v>94843.09999999999</v>
      </c>
    </row>
    <row r="40" spans="1:11" ht="12.75">
      <c r="A40" s="40">
        <v>1998</v>
      </c>
      <c r="B40" s="63">
        <v>84882</v>
      </c>
      <c r="C40" s="60">
        <v>123633</v>
      </c>
      <c r="D40" s="68">
        <v>4141</v>
      </c>
      <c r="E40" s="69">
        <v>6117</v>
      </c>
      <c r="F40" s="68">
        <v>13.1</v>
      </c>
      <c r="G40" s="69">
        <v>19.7</v>
      </c>
      <c r="H40" s="70">
        <v>801</v>
      </c>
      <c r="I40" s="68">
        <v>1177</v>
      </c>
      <c r="J40" s="67">
        <f t="shared" si="2"/>
        <v>89837.1</v>
      </c>
      <c r="K40" s="67">
        <f t="shared" si="3"/>
        <v>130946.7</v>
      </c>
    </row>
    <row r="41" spans="1:11" ht="12.75">
      <c r="A41" s="41">
        <v>1999</v>
      </c>
      <c r="B41" s="71">
        <v>84992.34849</v>
      </c>
      <c r="C41" s="72">
        <v>126940.79864</v>
      </c>
      <c r="D41" s="166">
        <v>4749.12868</v>
      </c>
      <c r="E41" s="167">
        <v>6953.1442</v>
      </c>
      <c r="F41" s="166">
        <v>45.261033000000005</v>
      </c>
      <c r="G41" s="167">
        <v>68.875485</v>
      </c>
      <c r="H41" s="168">
        <v>2984.60435</v>
      </c>
      <c r="I41" s="166">
        <v>3227.30844</v>
      </c>
      <c r="J41" s="169">
        <v>92771.342553</v>
      </c>
      <c r="K41" s="169">
        <v>137190.126765</v>
      </c>
    </row>
    <row r="42" spans="2:11" ht="12.75">
      <c r="B42" s="74"/>
      <c r="C42" s="74"/>
      <c r="D42" s="74"/>
      <c r="E42" s="74"/>
      <c r="F42" s="74"/>
      <c r="G42" s="74"/>
      <c r="H42" s="74"/>
      <c r="I42" s="74"/>
      <c r="J42" s="74"/>
      <c r="K42" s="74"/>
    </row>
    <row r="43" spans="1:3" ht="12.75">
      <c r="A43" s="76" t="s">
        <v>84</v>
      </c>
      <c r="B43" s="75"/>
      <c r="C43" s="75"/>
    </row>
    <row r="44" spans="1:3" ht="12.75">
      <c r="A44" s="77" t="s">
        <v>83</v>
      </c>
      <c r="B44" s="75"/>
      <c r="C44" s="75"/>
    </row>
    <row r="45" spans="1:3" ht="12.75">
      <c r="A45" s="77" t="s">
        <v>90</v>
      </c>
      <c r="B45" s="75"/>
      <c r="C45" s="75"/>
    </row>
    <row r="46" spans="1:3" ht="12.75">
      <c r="A46" s="77" t="s">
        <v>265</v>
      </c>
      <c r="B46" s="75"/>
      <c r="C46" s="75"/>
    </row>
    <row r="47" ht="12.75">
      <c r="A47" s="78" t="s">
        <v>266</v>
      </c>
    </row>
    <row r="48" ht="12.75">
      <c r="A48" s="75"/>
    </row>
  </sheetData>
  <mergeCells count="5">
    <mergeCell ref="J3:K3"/>
    <mergeCell ref="B3:C3"/>
    <mergeCell ref="D3:E3"/>
    <mergeCell ref="F3:G3"/>
    <mergeCell ref="H3:I3"/>
  </mergeCells>
  <printOptions/>
  <pageMargins left="0.75" right="0.75" top="1" bottom="1" header="0.4921259845" footer="0.4921259845"/>
  <pageSetup firstPageNumber="102" useFirstPageNumber="1" fitToHeight="1" fitToWidth="1" orientation="portrait" paperSize="9" scale="89"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45"/>
  <sheetViews>
    <sheetView workbookViewId="0" topLeftCell="A1">
      <selection activeCell="I45" sqref="I45"/>
    </sheetView>
  </sheetViews>
  <sheetFormatPr defaultColWidth="11.421875" defaultRowHeight="12.75"/>
  <cols>
    <col min="1" max="1" width="9.140625" style="0" customWidth="1"/>
    <col min="2" max="2" width="11.7109375" style="0" customWidth="1"/>
    <col min="3" max="3" width="10.28125" style="0" customWidth="1"/>
    <col min="4" max="4" width="11.7109375" style="0" customWidth="1"/>
    <col min="5" max="5" width="10.7109375" style="0" customWidth="1"/>
    <col min="6" max="6" width="15.00390625" style="0" customWidth="1"/>
    <col min="7" max="7" width="14.57421875" style="0" customWidth="1"/>
    <col min="8" max="8" width="10.140625" style="0" customWidth="1"/>
  </cols>
  <sheetData>
    <row r="1" ht="15.75">
      <c r="A1" s="164" t="s">
        <v>267</v>
      </c>
    </row>
    <row r="3" spans="1:9" ht="12.75">
      <c r="A3" s="10" t="s">
        <v>3</v>
      </c>
      <c r="B3" s="243" t="s">
        <v>40</v>
      </c>
      <c r="C3" s="244"/>
      <c r="D3" s="243" t="s">
        <v>7</v>
      </c>
      <c r="E3" s="244"/>
      <c r="F3" s="22" t="s">
        <v>38</v>
      </c>
      <c r="G3" s="22" t="s">
        <v>39</v>
      </c>
      <c r="H3" s="243" t="s">
        <v>42</v>
      </c>
      <c r="I3" s="244"/>
    </row>
    <row r="4" spans="1:9" ht="12.75">
      <c r="A4" s="20" t="s">
        <v>14</v>
      </c>
      <c r="B4" s="20" t="s">
        <v>16</v>
      </c>
      <c r="C4" s="10" t="s">
        <v>92</v>
      </c>
      <c r="D4" s="20" t="s">
        <v>16</v>
      </c>
      <c r="E4" s="10" t="s">
        <v>92</v>
      </c>
      <c r="F4" s="20" t="s">
        <v>16</v>
      </c>
      <c r="G4" s="20" t="s">
        <v>16</v>
      </c>
      <c r="H4" s="20" t="s">
        <v>16</v>
      </c>
      <c r="I4" s="10" t="s">
        <v>92</v>
      </c>
    </row>
    <row r="5" spans="1:9" ht="12.75">
      <c r="A5" s="40">
        <v>1963</v>
      </c>
      <c r="B5" s="40">
        <v>831</v>
      </c>
      <c r="C5" s="65"/>
      <c r="D5" s="61"/>
      <c r="E5" s="61"/>
      <c r="F5" s="40"/>
      <c r="G5" s="53"/>
      <c r="H5" s="40">
        <v>831</v>
      </c>
      <c r="I5" s="40"/>
    </row>
    <row r="6" spans="1:9" ht="12.75">
      <c r="A6" s="40">
        <v>1964</v>
      </c>
      <c r="B6" s="40">
        <v>1187</v>
      </c>
      <c r="C6" s="93">
        <v>75.94369801663467</v>
      </c>
      <c r="D6" s="61"/>
      <c r="E6" s="93"/>
      <c r="F6" s="40"/>
      <c r="G6" s="53"/>
      <c r="H6" s="40">
        <v>1187</v>
      </c>
      <c r="I6" s="49">
        <v>75.94369801663467</v>
      </c>
    </row>
    <row r="7" spans="1:9" ht="12.75">
      <c r="A7" s="40">
        <v>1965</v>
      </c>
      <c r="B7" s="40">
        <v>1146</v>
      </c>
      <c r="C7" s="93">
        <v>74.46393762183236</v>
      </c>
      <c r="D7" s="61"/>
      <c r="E7" s="93"/>
      <c r="F7" s="40"/>
      <c r="G7" s="53"/>
      <c r="H7" s="40">
        <v>1146</v>
      </c>
      <c r="I7" s="49">
        <v>74.46393762183236</v>
      </c>
    </row>
    <row r="8" spans="1:9" ht="12.75">
      <c r="A8" s="40">
        <v>1966</v>
      </c>
      <c r="B8" s="40">
        <v>1099</v>
      </c>
      <c r="C8" s="93">
        <v>72.63714474553866</v>
      </c>
      <c r="D8" s="61"/>
      <c r="E8" s="93"/>
      <c r="F8" s="40"/>
      <c r="G8" s="53"/>
      <c r="H8" s="40">
        <v>1099</v>
      </c>
      <c r="I8" s="49">
        <v>72.63714474553866</v>
      </c>
    </row>
    <row r="9" spans="1:9" ht="12.75">
      <c r="A9" s="40">
        <v>1967</v>
      </c>
      <c r="B9" s="40">
        <v>1083</v>
      </c>
      <c r="C9" s="93">
        <v>75.89348283111423</v>
      </c>
      <c r="D9" s="61"/>
      <c r="E9" s="93"/>
      <c r="F9" s="40"/>
      <c r="G9" s="53"/>
      <c r="H9" s="40">
        <v>1083</v>
      </c>
      <c r="I9" s="49">
        <v>75.89348283111423</v>
      </c>
    </row>
    <row r="10" spans="1:9" ht="12.75">
      <c r="A10" s="40">
        <v>1968</v>
      </c>
      <c r="B10" s="40">
        <v>1051</v>
      </c>
      <c r="C10" s="93">
        <v>74.32814710042433</v>
      </c>
      <c r="D10" s="61"/>
      <c r="E10" s="93"/>
      <c r="F10" s="40"/>
      <c r="G10" s="53"/>
      <c r="H10" s="40">
        <v>1051</v>
      </c>
      <c r="I10" s="49">
        <v>74.32814710042433</v>
      </c>
    </row>
    <row r="11" spans="1:9" ht="12.75">
      <c r="A11" s="40">
        <v>1969</v>
      </c>
      <c r="B11" s="40">
        <v>907</v>
      </c>
      <c r="C11" s="93">
        <v>77.45516652433817</v>
      </c>
      <c r="D11" s="61"/>
      <c r="E11" s="93"/>
      <c r="F11" s="40"/>
      <c r="G11" s="53"/>
      <c r="H11" s="40">
        <v>907</v>
      </c>
      <c r="I11" s="49">
        <v>77.45516652433817</v>
      </c>
    </row>
    <row r="12" spans="1:9" ht="12.75">
      <c r="A12" s="40">
        <v>1970</v>
      </c>
      <c r="B12" s="40">
        <v>893</v>
      </c>
      <c r="C12" s="93">
        <v>78.886925795053</v>
      </c>
      <c r="D12" s="61"/>
      <c r="E12" s="93"/>
      <c r="F12" s="40"/>
      <c r="G12" s="53"/>
      <c r="H12" s="40">
        <v>893</v>
      </c>
      <c r="I12" s="49">
        <v>78.886925795053</v>
      </c>
    </row>
    <row r="13" spans="1:9" ht="12.75">
      <c r="A13" s="40">
        <v>1971</v>
      </c>
      <c r="B13" s="40">
        <v>851</v>
      </c>
      <c r="C13" s="93">
        <v>81.35755258126196</v>
      </c>
      <c r="D13" s="61"/>
      <c r="E13" s="93"/>
      <c r="F13" s="40"/>
      <c r="G13" s="53"/>
      <c r="H13" s="40">
        <v>851</v>
      </c>
      <c r="I13" s="49">
        <v>81.35755258126196</v>
      </c>
    </row>
    <row r="14" spans="1:9" ht="12.75">
      <c r="A14" s="40">
        <v>1972</v>
      </c>
      <c r="B14" s="40">
        <v>839</v>
      </c>
      <c r="C14" s="93">
        <v>82.98714144411474</v>
      </c>
      <c r="D14" s="61"/>
      <c r="E14" s="93"/>
      <c r="F14" s="40"/>
      <c r="G14" s="53"/>
      <c r="H14" s="40">
        <v>839</v>
      </c>
      <c r="I14" s="49">
        <v>82.98714144411474</v>
      </c>
    </row>
    <row r="15" spans="1:9" ht="12.75">
      <c r="A15" s="40">
        <v>1973</v>
      </c>
      <c r="B15" s="40">
        <v>830</v>
      </c>
      <c r="C15" s="93">
        <v>81.45240431795878</v>
      </c>
      <c r="D15" s="61"/>
      <c r="E15" s="93"/>
      <c r="F15" s="40"/>
      <c r="G15" s="53"/>
      <c r="H15" s="40">
        <v>830</v>
      </c>
      <c r="I15" s="49">
        <v>81.45240431795878</v>
      </c>
    </row>
    <row r="16" spans="1:9" ht="12.75">
      <c r="A16" s="40">
        <v>1974</v>
      </c>
      <c r="B16" s="40">
        <v>777</v>
      </c>
      <c r="C16" s="93">
        <v>81.02189781021897</v>
      </c>
      <c r="D16" s="61"/>
      <c r="E16" s="93"/>
      <c r="F16" s="40"/>
      <c r="G16" s="53"/>
      <c r="H16" s="40">
        <v>777</v>
      </c>
      <c r="I16" s="49">
        <v>81.02189781021897</v>
      </c>
    </row>
    <row r="17" spans="1:9" ht="12.75">
      <c r="A17" s="40">
        <v>1975</v>
      </c>
      <c r="B17" s="40">
        <v>747</v>
      </c>
      <c r="C17" s="93">
        <v>79.3836344314559</v>
      </c>
      <c r="D17" s="61"/>
      <c r="E17" s="93"/>
      <c r="F17" s="40"/>
      <c r="G17" s="53"/>
      <c r="H17" s="40">
        <v>747</v>
      </c>
      <c r="I17" s="49">
        <v>79.3836344314559</v>
      </c>
    </row>
    <row r="18" spans="1:9" ht="12.75">
      <c r="A18" s="40">
        <v>1976</v>
      </c>
      <c r="B18" s="40">
        <v>706</v>
      </c>
      <c r="C18" s="93">
        <v>78.79464285714286</v>
      </c>
      <c r="D18" s="61"/>
      <c r="E18" s="93"/>
      <c r="F18" s="40"/>
      <c r="G18" s="53"/>
      <c r="H18" s="40">
        <v>706</v>
      </c>
      <c r="I18" s="49">
        <v>78.79464285714286</v>
      </c>
    </row>
    <row r="19" spans="1:9" ht="12.75">
      <c r="A19" s="40">
        <v>1977</v>
      </c>
      <c r="B19" s="40">
        <v>691</v>
      </c>
      <c r="C19" s="93">
        <v>78.79133409350057</v>
      </c>
      <c r="D19" s="61"/>
      <c r="E19" s="93"/>
      <c r="F19" s="40"/>
      <c r="G19" s="53"/>
      <c r="H19" s="40">
        <v>691</v>
      </c>
      <c r="I19" s="49">
        <v>78.79133409350057</v>
      </c>
    </row>
    <row r="20" spans="1:9" ht="12.75">
      <c r="A20" s="40">
        <v>1978</v>
      </c>
      <c r="B20" s="40">
        <v>658</v>
      </c>
      <c r="C20" s="93">
        <v>77.41176470588236</v>
      </c>
      <c r="D20" s="61"/>
      <c r="E20" s="93"/>
      <c r="F20" s="40"/>
      <c r="G20" s="53"/>
      <c r="H20" s="40">
        <v>658</v>
      </c>
      <c r="I20" s="49">
        <v>77.41176470588236</v>
      </c>
    </row>
    <row r="21" spans="1:9" ht="12.75">
      <c r="A21" s="40">
        <v>1979</v>
      </c>
      <c r="B21" s="40">
        <v>626</v>
      </c>
      <c r="C21" s="93">
        <v>77.47524752475248</v>
      </c>
      <c r="D21" s="61"/>
      <c r="E21" s="93"/>
      <c r="F21" s="40"/>
      <c r="G21" s="53"/>
      <c r="H21" s="40">
        <v>626</v>
      </c>
      <c r="I21" s="49">
        <v>77.47524752475248</v>
      </c>
    </row>
    <row r="22" spans="1:9" ht="12.75">
      <c r="A22" s="40">
        <v>1980</v>
      </c>
      <c r="B22" s="40">
        <v>648</v>
      </c>
      <c r="C22" s="93">
        <v>81.61209068010076</v>
      </c>
      <c r="D22" s="61"/>
      <c r="E22" s="93"/>
      <c r="F22" s="40"/>
      <c r="G22" s="53"/>
      <c r="H22" s="40">
        <v>648</v>
      </c>
      <c r="I22" s="49">
        <v>81.61209068010076</v>
      </c>
    </row>
    <row r="23" spans="1:9" ht="12.75">
      <c r="A23" s="40">
        <v>1981</v>
      </c>
      <c r="B23" s="53">
        <v>610</v>
      </c>
      <c r="C23" s="93">
        <v>80.26315789473685</v>
      </c>
      <c r="D23" s="61"/>
      <c r="E23" s="93"/>
      <c r="F23" s="40"/>
      <c r="G23" s="53"/>
      <c r="H23" s="40">
        <v>610</v>
      </c>
      <c r="I23" s="49">
        <v>80.26315789473685</v>
      </c>
    </row>
    <row r="24" spans="1:9" ht="12.75">
      <c r="A24" s="40">
        <v>1982</v>
      </c>
      <c r="B24" s="53">
        <v>533</v>
      </c>
      <c r="C24" s="93">
        <v>74.33751743375174</v>
      </c>
      <c r="D24" s="61"/>
      <c r="E24" s="93"/>
      <c r="F24" s="40"/>
      <c r="G24" s="53"/>
      <c r="H24" s="40">
        <v>533</v>
      </c>
      <c r="I24" s="49">
        <v>74.33751743375174</v>
      </c>
    </row>
    <row r="25" spans="1:9" ht="12.75">
      <c r="A25" s="40">
        <v>1983</v>
      </c>
      <c r="B25" s="53">
        <v>503</v>
      </c>
      <c r="C25" s="93">
        <v>72.16642754662841</v>
      </c>
      <c r="D25" s="61">
        <v>40</v>
      </c>
      <c r="E25" s="213" t="s">
        <v>85</v>
      </c>
      <c r="F25" s="40"/>
      <c r="G25" s="53"/>
      <c r="H25" s="40">
        <v>503</v>
      </c>
      <c r="I25" s="40" t="s">
        <v>85</v>
      </c>
    </row>
    <row r="26" spans="1:9" ht="12.75">
      <c r="A26" s="40">
        <v>1984</v>
      </c>
      <c r="B26" s="53">
        <v>486</v>
      </c>
      <c r="C26" s="93">
        <v>72.53731343283583</v>
      </c>
      <c r="D26" s="61">
        <v>64</v>
      </c>
      <c r="E26" s="213">
        <v>88.88888888888889</v>
      </c>
      <c r="F26" s="40"/>
      <c r="G26" s="53"/>
      <c r="H26" s="40">
        <v>486</v>
      </c>
      <c r="I26" s="216">
        <v>65.49865229110512</v>
      </c>
    </row>
    <row r="27" spans="1:9" ht="12.75">
      <c r="A27" s="40">
        <v>1985</v>
      </c>
      <c r="B27" s="53">
        <v>471</v>
      </c>
      <c r="C27" s="93">
        <v>72.91021671826626</v>
      </c>
      <c r="D27" s="61">
        <v>74</v>
      </c>
      <c r="E27" s="213">
        <v>58.26771653543307</v>
      </c>
      <c r="F27" s="40"/>
      <c r="G27" s="53"/>
      <c r="H27" s="40">
        <v>471</v>
      </c>
      <c r="I27" s="216">
        <v>60.93143596377749</v>
      </c>
    </row>
    <row r="28" spans="1:9" ht="12.75">
      <c r="A28" s="40">
        <v>1986</v>
      </c>
      <c r="B28" s="53">
        <v>475</v>
      </c>
      <c r="C28" s="93">
        <v>74.33489827856025</v>
      </c>
      <c r="D28" s="61">
        <v>126</v>
      </c>
      <c r="E28" s="213">
        <v>70</v>
      </c>
      <c r="F28" s="40"/>
      <c r="G28" s="53"/>
      <c r="H28" s="40">
        <v>475</v>
      </c>
      <c r="I28" s="216">
        <v>57.997557997558005</v>
      </c>
    </row>
    <row r="29" spans="1:9" ht="12.75">
      <c r="A29" s="40">
        <v>1987</v>
      </c>
      <c r="B29" s="53">
        <v>490</v>
      </c>
      <c r="C29" s="93">
        <v>76.92307692307693</v>
      </c>
      <c r="D29" s="61">
        <v>161</v>
      </c>
      <c r="E29" s="213">
        <v>62.4031007751938</v>
      </c>
      <c r="F29" s="40"/>
      <c r="G29" s="53"/>
      <c r="H29" s="40">
        <v>490</v>
      </c>
      <c r="I29" s="216">
        <v>54.7486033519553</v>
      </c>
    </row>
    <row r="30" spans="1:9" ht="12.75">
      <c r="A30" s="40">
        <v>1988</v>
      </c>
      <c r="B30" s="53">
        <v>492</v>
      </c>
      <c r="C30" s="93">
        <v>80.3921568627451</v>
      </c>
      <c r="D30" s="61">
        <v>225</v>
      </c>
      <c r="E30" s="214" t="s">
        <v>85</v>
      </c>
      <c r="F30" s="40"/>
      <c r="G30" s="53"/>
      <c r="H30" s="40">
        <v>492</v>
      </c>
      <c r="I30" s="217" t="s">
        <v>85</v>
      </c>
    </row>
    <row r="31" spans="1:9" ht="12.75">
      <c r="A31" s="40">
        <v>1989</v>
      </c>
      <c r="B31" s="53">
        <v>514</v>
      </c>
      <c r="C31" s="49">
        <v>84.26229508196721</v>
      </c>
      <c r="D31" s="61">
        <v>236</v>
      </c>
      <c r="E31" s="214" t="s">
        <v>85</v>
      </c>
      <c r="F31" s="40"/>
      <c r="G31" s="53"/>
      <c r="H31" s="40">
        <v>514</v>
      </c>
      <c r="I31" s="217" t="s">
        <v>85</v>
      </c>
    </row>
    <row r="32" spans="1:9" ht="12.75">
      <c r="A32" s="40">
        <v>1990</v>
      </c>
      <c r="B32" s="53">
        <v>479</v>
      </c>
      <c r="C32" s="49">
        <v>82.8719723183391</v>
      </c>
      <c r="D32" s="61">
        <v>236</v>
      </c>
      <c r="E32" s="215">
        <v>81.09965635738831</v>
      </c>
      <c r="F32" s="40"/>
      <c r="G32" s="53"/>
      <c r="H32" s="40">
        <v>479</v>
      </c>
      <c r="I32" s="216">
        <v>55.12082853855006</v>
      </c>
    </row>
    <row r="33" spans="1:9" ht="12.75">
      <c r="A33" s="40">
        <v>1991</v>
      </c>
      <c r="B33" s="53">
        <v>444</v>
      </c>
      <c r="C33" s="49">
        <v>80.58076225045372</v>
      </c>
      <c r="D33" s="61">
        <v>220</v>
      </c>
      <c r="E33" s="213">
        <v>76.38888888888889</v>
      </c>
      <c r="F33" s="40"/>
      <c r="G33" s="53"/>
      <c r="H33" s="68">
        <f aca="true" t="shared" si="0" ref="H33:H40">SUM(B33,D33,F33,G33)</f>
        <v>664</v>
      </c>
      <c r="I33" s="216">
        <v>79.14183551847438</v>
      </c>
    </row>
    <row r="34" spans="1:9" ht="12.75">
      <c r="A34" s="40">
        <v>1992</v>
      </c>
      <c r="B34" s="53">
        <v>402</v>
      </c>
      <c r="C34" s="49">
        <v>78.05825242718447</v>
      </c>
      <c r="D34" s="61">
        <v>207</v>
      </c>
      <c r="E34" s="213">
        <v>76.38376383763837</v>
      </c>
      <c r="F34" s="40"/>
      <c r="G34" s="53"/>
      <c r="H34" s="68">
        <f t="shared" si="0"/>
        <v>609</v>
      </c>
      <c r="I34" s="216">
        <v>77.48091603053436</v>
      </c>
    </row>
    <row r="35" spans="1:9" ht="12.75">
      <c r="A35" s="40">
        <v>1993</v>
      </c>
      <c r="B35" s="53">
        <v>336</v>
      </c>
      <c r="C35" s="49">
        <v>71.1864406779661</v>
      </c>
      <c r="D35" s="61">
        <v>176</v>
      </c>
      <c r="E35" s="213">
        <v>69.29133858267717</v>
      </c>
      <c r="F35" s="40"/>
      <c r="G35" s="53"/>
      <c r="H35" s="68">
        <f t="shared" si="0"/>
        <v>512</v>
      </c>
      <c r="I35" s="216">
        <v>70.52341597796143</v>
      </c>
    </row>
    <row r="36" spans="1:9" ht="12.75">
      <c r="A36" s="40">
        <v>1994</v>
      </c>
      <c r="B36" s="53">
        <v>310</v>
      </c>
      <c r="C36" s="49">
        <v>67.53812636165577</v>
      </c>
      <c r="D36" s="61">
        <v>159</v>
      </c>
      <c r="E36" s="213">
        <v>60</v>
      </c>
      <c r="F36" s="40"/>
      <c r="G36" s="53"/>
      <c r="H36" s="68">
        <f t="shared" si="0"/>
        <v>469</v>
      </c>
      <c r="I36" s="216">
        <v>64.77900552486187</v>
      </c>
    </row>
    <row r="37" spans="1:9" ht="12.75">
      <c r="A37" s="40">
        <v>1995</v>
      </c>
      <c r="B37" s="53">
        <v>327</v>
      </c>
      <c r="C37" s="49">
        <v>73.64864864864865</v>
      </c>
      <c r="D37" s="61">
        <v>190</v>
      </c>
      <c r="E37" s="213">
        <v>71.42857142857143</v>
      </c>
      <c r="F37" s="40"/>
      <c r="G37" s="53"/>
      <c r="H37" s="68">
        <f t="shared" si="0"/>
        <v>517</v>
      </c>
      <c r="I37" s="216">
        <v>72.8169014084507</v>
      </c>
    </row>
    <row r="38" spans="1:9" ht="12.75">
      <c r="A38" s="40">
        <v>1996</v>
      </c>
      <c r="B38" s="53">
        <v>310</v>
      </c>
      <c r="C38" s="49">
        <v>76.16707616707616</v>
      </c>
      <c r="D38" s="61">
        <v>197</v>
      </c>
      <c r="E38" s="213">
        <v>70.35714285714286</v>
      </c>
      <c r="F38" s="40"/>
      <c r="G38" s="53"/>
      <c r="H38" s="68">
        <f t="shared" si="0"/>
        <v>507</v>
      </c>
      <c r="I38" s="216">
        <v>71.50916784203103</v>
      </c>
    </row>
    <row r="39" spans="1:9" ht="12.75">
      <c r="A39" s="40">
        <v>1997</v>
      </c>
      <c r="B39" s="53">
        <v>278</v>
      </c>
      <c r="C39" s="49">
        <v>73.93617021276596</v>
      </c>
      <c r="D39" s="61">
        <v>206</v>
      </c>
      <c r="E39" s="213">
        <v>67.10097719869707</v>
      </c>
      <c r="F39" s="40">
        <v>3</v>
      </c>
      <c r="G39" s="53">
        <v>3</v>
      </c>
      <c r="H39" s="68">
        <f t="shared" si="0"/>
        <v>490</v>
      </c>
      <c r="I39" s="216">
        <v>66.21621621621621</v>
      </c>
    </row>
    <row r="40" spans="1:9" ht="12.75">
      <c r="A40" s="40">
        <v>1998</v>
      </c>
      <c r="B40" s="53">
        <v>274</v>
      </c>
      <c r="C40" s="49">
        <v>79.42028985507247</v>
      </c>
      <c r="D40" s="61">
        <v>230</v>
      </c>
      <c r="E40" s="213">
        <v>63.18681318681318</v>
      </c>
      <c r="F40" s="40">
        <v>5</v>
      </c>
      <c r="G40" s="53">
        <v>57</v>
      </c>
      <c r="H40" s="68">
        <f t="shared" si="0"/>
        <v>566</v>
      </c>
      <c r="I40" s="216">
        <v>61.925601750547045</v>
      </c>
    </row>
    <row r="41" spans="1:9" ht="12.75">
      <c r="A41" s="40">
        <v>1999</v>
      </c>
      <c r="B41" s="53">
        <v>113</v>
      </c>
      <c r="C41" s="49">
        <v>34.34650455927052</v>
      </c>
      <c r="D41" s="61">
        <v>132</v>
      </c>
      <c r="E41" s="213">
        <v>35.967302452316076</v>
      </c>
      <c r="F41" s="40"/>
      <c r="G41" s="53"/>
      <c r="H41" s="40"/>
      <c r="I41" s="40"/>
    </row>
    <row r="42" spans="1:9" ht="12.75">
      <c r="A42" s="41">
        <v>2000</v>
      </c>
      <c r="B42" s="73"/>
      <c r="C42" s="41">
        <v>310</v>
      </c>
      <c r="D42" s="62"/>
      <c r="E42" s="62"/>
      <c r="F42" s="41"/>
      <c r="G42" s="56"/>
      <c r="H42" s="41"/>
      <c r="I42" s="41"/>
    </row>
    <row r="44" ht="12.75">
      <c r="A44" s="12" t="s">
        <v>147</v>
      </c>
    </row>
    <row r="45" ht="12.75">
      <c r="A45" s="3"/>
    </row>
  </sheetData>
  <mergeCells count="3">
    <mergeCell ref="H3:I3"/>
    <mergeCell ref="B3:C3"/>
    <mergeCell ref="D3:E3"/>
  </mergeCells>
  <printOptions/>
  <pageMargins left="0.75" right="0.75" top="1" bottom="1" header="0.4921259845" footer="0.4921259845"/>
  <pageSetup firstPageNumber="103" useFirstPageNumber="1" fitToHeight="1" fitToWidth="1" orientation="portrait" paperSize="9" scale="83"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H57"/>
  <sheetViews>
    <sheetView workbookViewId="0" topLeftCell="A28">
      <selection activeCell="I24" sqref="I24"/>
    </sheetView>
  </sheetViews>
  <sheetFormatPr defaultColWidth="11.421875" defaultRowHeight="12.75"/>
  <cols>
    <col min="2" max="2" width="8.57421875" style="0" customWidth="1"/>
    <col min="3" max="3" width="11.8515625" style="0" customWidth="1"/>
    <col min="4" max="4" width="12.57421875" style="0" customWidth="1"/>
  </cols>
  <sheetData>
    <row r="1" ht="15.75">
      <c r="B1" s="164" t="s">
        <v>268</v>
      </c>
    </row>
    <row r="3" spans="2:8" ht="12.75">
      <c r="B3" s="2"/>
      <c r="C3" s="8" t="s">
        <v>0</v>
      </c>
      <c r="D3" s="24"/>
      <c r="E3" s="129" t="s">
        <v>8</v>
      </c>
      <c r="F3" s="8" t="s">
        <v>0</v>
      </c>
      <c r="G3" s="24"/>
      <c r="H3" s="129" t="s">
        <v>8</v>
      </c>
    </row>
    <row r="4" spans="2:8" ht="12.75">
      <c r="B4" s="3"/>
      <c r="C4" s="3" t="s">
        <v>5</v>
      </c>
      <c r="D4" s="18" t="s">
        <v>9</v>
      </c>
      <c r="E4" s="53" t="s">
        <v>10</v>
      </c>
      <c r="F4" s="15" t="s">
        <v>5</v>
      </c>
      <c r="G4" s="18" t="s">
        <v>9</v>
      </c>
      <c r="H4" s="53" t="s">
        <v>10</v>
      </c>
    </row>
    <row r="5" spans="2:8" ht="12.75">
      <c r="B5" s="3"/>
      <c r="C5" s="3"/>
      <c r="D5" s="11" t="s">
        <v>11</v>
      </c>
      <c r="E5" s="53"/>
      <c r="F5" s="15"/>
      <c r="G5" s="11" t="s">
        <v>11</v>
      </c>
      <c r="H5" s="53"/>
    </row>
    <row r="6" spans="2:8" ht="12.75">
      <c r="B6" s="3"/>
      <c r="C6" s="16"/>
      <c r="D6" s="17" t="s">
        <v>12</v>
      </c>
      <c r="E6" s="56"/>
      <c r="F6" s="39"/>
      <c r="G6" s="17" t="s">
        <v>12</v>
      </c>
      <c r="H6" s="7"/>
    </row>
    <row r="7" spans="2:8" ht="12.75">
      <c r="B7" s="16"/>
      <c r="C7" s="249" t="s">
        <v>41</v>
      </c>
      <c r="D7" s="250"/>
      <c r="E7" s="251"/>
      <c r="F7" s="249" t="s">
        <v>7</v>
      </c>
      <c r="G7" s="250"/>
      <c r="H7" s="251"/>
    </row>
    <row r="8" spans="2:8" ht="12.75">
      <c r="B8" s="32">
        <v>1983</v>
      </c>
      <c r="C8" s="129">
        <v>503</v>
      </c>
      <c r="D8" s="129">
        <v>10</v>
      </c>
      <c r="E8" s="129">
        <v>376</v>
      </c>
      <c r="F8" s="129">
        <v>40</v>
      </c>
      <c r="G8" s="129" t="s">
        <v>13</v>
      </c>
      <c r="H8" s="129" t="s">
        <v>13</v>
      </c>
    </row>
    <row r="9" spans="2:8" ht="12.75">
      <c r="B9" s="40">
        <v>1984</v>
      </c>
      <c r="C9" s="53">
        <v>486</v>
      </c>
      <c r="D9" s="53">
        <v>23</v>
      </c>
      <c r="E9" s="53">
        <v>616</v>
      </c>
      <c r="F9" s="53">
        <v>64</v>
      </c>
      <c r="G9" s="53">
        <v>4</v>
      </c>
      <c r="H9" s="53">
        <v>24</v>
      </c>
    </row>
    <row r="10" spans="2:8" ht="12.75">
      <c r="B10" s="40">
        <v>1985</v>
      </c>
      <c r="C10" s="53">
        <v>471</v>
      </c>
      <c r="D10" s="53">
        <v>35</v>
      </c>
      <c r="E10" s="67">
        <v>1332</v>
      </c>
      <c r="F10" s="53">
        <v>74</v>
      </c>
      <c r="G10" s="53">
        <v>7</v>
      </c>
      <c r="H10" s="53">
        <v>45</v>
      </c>
    </row>
    <row r="11" spans="2:8" ht="12.75">
      <c r="B11" s="40">
        <v>1986</v>
      </c>
      <c r="C11" s="53">
        <v>475</v>
      </c>
      <c r="D11" s="53">
        <v>40</v>
      </c>
      <c r="E11" s="67">
        <v>1323</v>
      </c>
      <c r="F11" s="53">
        <v>126</v>
      </c>
      <c r="G11" s="53">
        <v>16</v>
      </c>
      <c r="H11" s="53">
        <v>98</v>
      </c>
    </row>
    <row r="12" spans="2:8" ht="12.75">
      <c r="B12" s="40">
        <v>1987</v>
      </c>
      <c r="C12" s="53">
        <v>490</v>
      </c>
      <c r="D12" s="53">
        <v>37</v>
      </c>
      <c r="E12" s="67">
        <v>1122</v>
      </c>
      <c r="F12" s="53">
        <v>161</v>
      </c>
      <c r="G12" s="53">
        <v>16</v>
      </c>
      <c r="H12" s="53">
        <v>189</v>
      </c>
    </row>
    <row r="13" spans="2:8" ht="12.75">
      <c r="B13" s="40">
        <v>1988</v>
      </c>
      <c r="C13" s="53">
        <v>492</v>
      </c>
      <c r="D13" s="53">
        <v>40</v>
      </c>
      <c r="E13" s="67">
        <v>2830</v>
      </c>
      <c r="F13" s="53">
        <v>225</v>
      </c>
      <c r="G13" s="53">
        <v>17</v>
      </c>
      <c r="H13" s="53">
        <v>178</v>
      </c>
    </row>
    <row r="14" spans="2:8" ht="12.75">
      <c r="B14" s="40">
        <v>1989</v>
      </c>
      <c r="C14" s="53">
        <v>514</v>
      </c>
      <c r="D14" s="53">
        <v>62</v>
      </c>
      <c r="E14" s="67">
        <v>6034</v>
      </c>
      <c r="F14" s="53">
        <v>236</v>
      </c>
      <c r="G14" s="53">
        <v>27</v>
      </c>
      <c r="H14" s="53">
        <v>476</v>
      </c>
    </row>
    <row r="15" spans="2:8" ht="12.75">
      <c r="B15" s="40">
        <v>1990</v>
      </c>
      <c r="C15" s="53">
        <v>479</v>
      </c>
      <c r="D15" s="53">
        <v>90</v>
      </c>
      <c r="E15" s="67">
        <v>8370</v>
      </c>
      <c r="F15" s="53">
        <v>236</v>
      </c>
      <c r="G15" s="53">
        <v>38</v>
      </c>
      <c r="H15" s="53">
        <v>646</v>
      </c>
    </row>
    <row r="16" spans="2:8" ht="12.75">
      <c r="B16" s="40">
        <v>1991</v>
      </c>
      <c r="C16" s="53">
        <v>444</v>
      </c>
      <c r="D16" s="53">
        <v>109</v>
      </c>
      <c r="E16" s="67">
        <v>11276</v>
      </c>
      <c r="F16" s="53">
        <v>220</v>
      </c>
      <c r="G16" s="53">
        <v>52</v>
      </c>
      <c r="H16" s="67">
        <v>1003</v>
      </c>
    </row>
    <row r="17" spans="2:8" ht="12.75">
      <c r="B17" s="40">
        <v>1992</v>
      </c>
      <c r="C17" s="53">
        <v>402</v>
      </c>
      <c r="D17" s="53">
        <v>86</v>
      </c>
      <c r="E17" s="67">
        <v>9259</v>
      </c>
      <c r="F17" s="53">
        <v>207</v>
      </c>
      <c r="G17" s="53">
        <v>50</v>
      </c>
      <c r="H17" s="53">
        <v>642</v>
      </c>
    </row>
    <row r="18" spans="2:8" ht="12.75">
      <c r="B18" s="40">
        <v>1993</v>
      </c>
      <c r="C18" s="53">
        <v>336</v>
      </c>
      <c r="D18" s="53">
        <v>60</v>
      </c>
      <c r="E18" s="67">
        <v>14071</v>
      </c>
      <c r="F18" s="53">
        <v>176</v>
      </c>
      <c r="G18" s="53">
        <v>34</v>
      </c>
      <c r="H18" s="53">
        <v>813</v>
      </c>
    </row>
    <row r="19" spans="2:8" ht="12.75">
      <c r="B19" s="40">
        <v>1994</v>
      </c>
      <c r="C19" s="53">
        <v>310</v>
      </c>
      <c r="D19" s="53">
        <v>66</v>
      </c>
      <c r="E19" s="67">
        <v>16385</v>
      </c>
      <c r="F19" s="53">
        <v>159</v>
      </c>
      <c r="G19" s="53">
        <v>28</v>
      </c>
      <c r="H19" s="53">
        <v>443</v>
      </c>
    </row>
    <row r="20" spans="2:8" ht="12.75">
      <c r="B20" s="40">
        <v>1995</v>
      </c>
      <c r="C20" s="53">
        <v>327</v>
      </c>
      <c r="D20" s="53">
        <v>70</v>
      </c>
      <c r="E20" s="67">
        <v>20920</v>
      </c>
      <c r="F20" s="53">
        <v>190</v>
      </c>
      <c r="G20" s="53">
        <v>31</v>
      </c>
      <c r="H20" s="53">
        <v>567</v>
      </c>
    </row>
    <row r="21" spans="2:8" ht="12.75">
      <c r="B21" s="40">
        <v>1996</v>
      </c>
      <c r="C21" s="53">
        <v>310</v>
      </c>
      <c r="D21" s="53">
        <v>63</v>
      </c>
      <c r="E21" s="67">
        <v>16476</v>
      </c>
      <c r="F21" s="53">
        <v>197</v>
      </c>
      <c r="G21" s="53">
        <v>34</v>
      </c>
      <c r="H21" s="53">
        <v>433</v>
      </c>
    </row>
    <row r="22" spans="2:8" ht="12.75">
      <c r="B22" s="40">
        <v>1997</v>
      </c>
      <c r="C22" s="53">
        <v>278</v>
      </c>
      <c r="D22" s="53">
        <v>35</v>
      </c>
      <c r="E22" s="67">
        <v>8617</v>
      </c>
      <c r="F22" s="53">
        <v>206</v>
      </c>
      <c r="G22" s="53">
        <v>28</v>
      </c>
      <c r="H22" s="53">
        <v>336</v>
      </c>
    </row>
    <row r="23" spans="2:8" ht="12.75">
      <c r="B23" s="40">
        <v>1998</v>
      </c>
      <c r="C23" s="53">
        <v>274</v>
      </c>
      <c r="D23" s="53">
        <v>15</v>
      </c>
      <c r="E23" s="67">
        <v>2604</v>
      </c>
      <c r="F23" s="53">
        <v>230</v>
      </c>
      <c r="G23" s="53">
        <v>22</v>
      </c>
      <c r="H23" s="53">
        <v>197</v>
      </c>
    </row>
    <row r="24" spans="2:8" ht="12.75">
      <c r="B24" s="41">
        <v>1999</v>
      </c>
      <c r="C24" s="56">
        <v>252</v>
      </c>
      <c r="D24" s="56">
        <v>7</v>
      </c>
      <c r="E24" s="169">
        <v>243</v>
      </c>
      <c r="F24" s="56">
        <v>262</v>
      </c>
      <c r="G24" s="56">
        <v>17</v>
      </c>
      <c r="H24" s="56">
        <v>25</v>
      </c>
    </row>
    <row r="25" spans="2:8" ht="12.75">
      <c r="B25" s="15"/>
      <c r="C25" s="15"/>
      <c r="D25" s="15"/>
      <c r="E25" s="15"/>
      <c r="F25" s="15"/>
      <c r="G25" s="15"/>
      <c r="H25" s="15"/>
    </row>
    <row r="26" ht="12.75">
      <c r="B26" s="12" t="s">
        <v>63</v>
      </c>
    </row>
    <row r="27" ht="12.75">
      <c r="B27" s="3" t="s">
        <v>62</v>
      </c>
    </row>
    <row r="28" ht="12.75">
      <c r="B28" s="15"/>
    </row>
    <row r="29" ht="12.75">
      <c r="B29" s="15"/>
    </row>
    <row r="31" ht="15.75">
      <c r="B31" s="164" t="s">
        <v>269</v>
      </c>
    </row>
    <row r="33" spans="2:6" ht="12.75">
      <c r="B33" s="8"/>
      <c r="C33" s="20" t="s">
        <v>21</v>
      </c>
      <c r="D33" s="21" t="s">
        <v>22</v>
      </c>
      <c r="E33" s="20" t="s">
        <v>270</v>
      </c>
      <c r="F33" s="64" t="s">
        <v>271</v>
      </c>
    </row>
    <row r="34" spans="2:6" ht="12.75">
      <c r="B34" s="61">
        <v>1977</v>
      </c>
      <c r="C34" s="9">
        <v>105936</v>
      </c>
      <c r="D34" s="4">
        <v>135950</v>
      </c>
      <c r="E34" s="9">
        <v>5399</v>
      </c>
      <c r="F34" s="165">
        <v>6502</v>
      </c>
    </row>
    <row r="35" spans="2:6" ht="12.75">
      <c r="B35" s="61">
        <f>B34+1</f>
        <v>1978</v>
      </c>
      <c r="C35" s="9">
        <v>161624</v>
      </c>
      <c r="D35" s="4">
        <v>198796</v>
      </c>
      <c r="E35" s="9">
        <v>6534</v>
      </c>
      <c r="F35" s="25">
        <v>7385</v>
      </c>
    </row>
    <row r="36" spans="2:6" ht="12.75">
      <c r="B36" s="61">
        <f aca="true" t="shared" si="0" ref="B36:B48">B35+1</f>
        <v>1979</v>
      </c>
      <c r="C36" s="9">
        <v>189996</v>
      </c>
      <c r="D36" s="4">
        <v>234843</v>
      </c>
      <c r="E36" s="9">
        <v>7685</v>
      </c>
      <c r="F36" s="25">
        <v>8426</v>
      </c>
    </row>
    <row r="37" spans="2:6" ht="12.75">
      <c r="B37" s="61">
        <f t="shared" si="0"/>
        <v>1980</v>
      </c>
      <c r="C37" s="9">
        <v>228760</v>
      </c>
      <c r="D37" s="4">
        <v>265849</v>
      </c>
      <c r="E37" s="9">
        <v>10066</v>
      </c>
      <c r="F37" s="25">
        <v>10342</v>
      </c>
    </row>
    <row r="38" spans="2:6" ht="12.75">
      <c r="B38" s="61">
        <f t="shared" si="0"/>
        <v>1981</v>
      </c>
      <c r="C38" s="9">
        <v>183327</v>
      </c>
      <c r="D38" s="4">
        <v>233264</v>
      </c>
      <c r="E38" s="9">
        <v>11747</v>
      </c>
      <c r="F38" s="25">
        <v>12124</v>
      </c>
    </row>
    <row r="39" spans="2:6" ht="12.75">
      <c r="B39" s="61">
        <f t="shared" si="0"/>
        <v>1982</v>
      </c>
      <c r="C39" s="9">
        <v>181983</v>
      </c>
      <c r="D39" s="4">
        <v>210674</v>
      </c>
      <c r="E39" s="9">
        <v>10143</v>
      </c>
      <c r="F39" s="25">
        <v>10523</v>
      </c>
    </row>
    <row r="40" spans="2:6" ht="12.75">
      <c r="B40" s="61">
        <f t="shared" si="0"/>
        <v>1983</v>
      </c>
      <c r="C40" s="9">
        <v>294368</v>
      </c>
      <c r="D40" s="4">
        <v>338721</v>
      </c>
      <c r="E40" s="9">
        <v>10419</v>
      </c>
      <c r="F40" s="25">
        <v>10758</v>
      </c>
    </row>
    <row r="41" spans="2:6" ht="12.75">
      <c r="B41" s="61">
        <f t="shared" si="0"/>
        <v>1984</v>
      </c>
      <c r="C41" s="9">
        <v>378426</v>
      </c>
      <c r="D41" s="4">
        <v>431495</v>
      </c>
      <c r="E41" s="9">
        <v>12372</v>
      </c>
      <c r="F41" s="25">
        <v>12009</v>
      </c>
    </row>
    <row r="42" spans="2:6" ht="12.75">
      <c r="B42" s="61">
        <f t="shared" si="0"/>
        <v>1985</v>
      </c>
      <c r="C42" s="9">
        <v>568707</v>
      </c>
      <c r="D42" s="4">
        <v>675308</v>
      </c>
      <c r="E42" s="9">
        <v>13653</v>
      </c>
      <c r="F42" s="25">
        <v>13060</v>
      </c>
    </row>
    <row r="43" spans="2:6" ht="12.75">
      <c r="B43" s="61">
        <f t="shared" si="0"/>
        <v>1986</v>
      </c>
      <c r="C43" s="9">
        <v>967832</v>
      </c>
      <c r="D43" s="4">
        <v>1150300</v>
      </c>
      <c r="E43" s="9">
        <v>17291</v>
      </c>
      <c r="F43" s="25">
        <v>15096</v>
      </c>
    </row>
    <row r="44" spans="2:6" ht="12.75">
      <c r="B44" s="61">
        <f t="shared" si="0"/>
        <v>1987</v>
      </c>
      <c r="C44" s="9">
        <v>789882</v>
      </c>
      <c r="D44" s="4">
        <v>967669</v>
      </c>
      <c r="E44" s="9">
        <v>21634</v>
      </c>
      <c r="F44" s="25">
        <v>19520</v>
      </c>
    </row>
    <row r="45" spans="2:6" ht="12.75">
      <c r="B45" s="61">
        <f t="shared" si="0"/>
        <v>1988</v>
      </c>
      <c r="C45" s="9">
        <v>1444135</v>
      </c>
      <c r="D45" s="4">
        <v>1537062</v>
      </c>
      <c r="E45" s="9">
        <v>28387</v>
      </c>
      <c r="F45" s="25">
        <v>24898</v>
      </c>
    </row>
    <row r="46" spans="2:6" ht="12.75">
      <c r="B46" s="61">
        <f t="shared" si="0"/>
        <v>1989</v>
      </c>
      <c r="C46" s="9">
        <v>2062065</v>
      </c>
      <c r="D46" s="4">
        <v>2191596</v>
      </c>
      <c r="E46" s="9">
        <v>37246</v>
      </c>
      <c r="F46" s="25">
        <v>31053</v>
      </c>
    </row>
    <row r="47" spans="2:6" ht="12.75">
      <c r="B47" s="61">
        <f>B46+1</f>
        <v>1990</v>
      </c>
      <c r="C47" s="9">
        <v>1610207</v>
      </c>
      <c r="D47" s="4">
        <v>1737600</v>
      </c>
      <c r="E47" s="9">
        <v>43431</v>
      </c>
      <c r="F47" s="25">
        <v>37845</v>
      </c>
    </row>
    <row r="48" spans="2:6" ht="12.75">
      <c r="B48" s="62">
        <f t="shared" si="0"/>
        <v>1991</v>
      </c>
      <c r="C48" s="26">
        <v>1840378</v>
      </c>
      <c r="D48" s="6"/>
      <c r="E48" s="26">
        <v>22201</v>
      </c>
      <c r="F48" s="27"/>
    </row>
    <row r="50" spans="2:6" ht="12.75">
      <c r="B50" s="12" t="s">
        <v>23</v>
      </c>
      <c r="C50" s="15"/>
      <c r="D50" s="15"/>
      <c r="E50" s="15"/>
      <c r="F50" s="15"/>
    </row>
    <row r="51" spans="2:6" ht="12.75">
      <c r="B51" s="3" t="s">
        <v>184</v>
      </c>
      <c r="C51" s="15"/>
      <c r="D51" s="15"/>
      <c r="E51" s="15"/>
      <c r="F51" s="15"/>
    </row>
    <row r="52" spans="2:6" ht="12.75">
      <c r="B52" s="3" t="s">
        <v>185</v>
      </c>
      <c r="C52" s="15"/>
      <c r="D52" s="15"/>
      <c r="E52" s="15"/>
      <c r="F52" s="15"/>
    </row>
    <row r="53" spans="2:6" ht="12.75">
      <c r="B53" s="3" t="s">
        <v>24</v>
      </c>
      <c r="C53" s="15"/>
      <c r="D53" s="15"/>
      <c r="E53" s="15"/>
      <c r="F53" s="15"/>
    </row>
    <row r="54" spans="2:6" ht="12.75">
      <c r="B54" s="15"/>
      <c r="C54" s="15"/>
      <c r="D54" s="15"/>
      <c r="E54" s="15"/>
      <c r="F54" s="15"/>
    </row>
    <row r="55" spans="2:6" ht="12.75">
      <c r="B55" s="15"/>
      <c r="C55" s="15"/>
      <c r="D55" s="15"/>
      <c r="E55" s="15"/>
      <c r="F55" s="15"/>
    </row>
    <row r="56" spans="2:6" ht="12.75">
      <c r="B56" s="15"/>
      <c r="C56" s="15"/>
      <c r="D56" s="15"/>
      <c r="E56" s="15"/>
      <c r="F56" s="15"/>
    </row>
    <row r="57" spans="2:6" ht="12.75">
      <c r="B57" s="15"/>
      <c r="C57" s="15"/>
      <c r="D57" s="15"/>
      <c r="E57" s="15"/>
      <c r="F57" s="15"/>
    </row>
  </sheetData>
  <mergeCells count="2">
    <mergeCell ref="C7:E7"/>
    <mergeCell ref="F7:H7"/>
  </mergeCells>
  <printOptions/>
  <pageMargins left="0.75" right="0.75" top="1" bottom="1" header="0.4921259845" footer="0.4921259845"/>
  <pageSetup firstPageNumber="104" useFirstPageNumber="1" fitToHeight="1" fitToWidth="1" orientation="portrait" paperSize="9" scale="76"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K64"/>
  <sheetViews>
    <sheetView workbookViewId="0" topLeftCell="A1">
      <selection activeCell="C33" sqref="C33"/>
    </sheetView>
  </sheetViews>
  <sheetFormatPr defaultColWidth="11.421875" defaultRowHeight="12.75"/>
  <cols>
    <col min="1" max="1" width="8.00390625" style="0" customWidth="1"/>
    <col min="5" max="10" width="12.00390625" style="0" customWidth="1"/>
  </cols>
  <sheetData>
    <row r="2" ht="15.75">
      <c r="A2" s="164" t="s">
        <v>272</v>
      </c>
    </row>
    <row r="4" spans="1:10" ht="12.75">
      <c r="A4" s="18"/>
      <c r="B4" s="252" t="s">
        <v>287</v>
      </c>
      <c r="C4" s="252"/>
      <c r="D4" s="252"/>
      <c r="E4" s="252"/>
      <c r="F4" s="252"/>
      <c r="G4" s="253"/>
      <c r="H4" s="254" t="s">
        <v>288</v>
      </c>
      <c r="I4" s="252"/>
      <c r="J4" s="253"/>
    </row>
    <row r="5" spans="1:10" ht="12.75">
      <c r="A5" s="11"/>
      <c r="B5" s="94" t="s">
        <v>87</v>
      </c>
      <c r="C5" s="111" t="s">
        <v>25</v>
      </c>
      <c r="D5" s="111" t="s">
        <v>125</v>
      </c>
      <c r="E5" s="111" t="s">
        <v>126</v>
      </c>
      <c r="F5" s="111" t="s">
        <v>150</v>
      </c>
      <c r="G5" s="111" t="s">
        <v>128</v>
      </c>
      <c r="H5" s="111" t="s">
        <v>129</v>
      </c>
      <c r="I5" s="111" t="s">
        <v>130</v>
      </c>
      <c r="J5" s="111" t="s">
        <v>153</v>
      </c>
    </row>
    <row r="6" spans="1:10" ht="12.75">
      <c r="A6" s="17"/>
      <c r="B6" s="41" t="s">
        <v>45</v>
      </c>
      <c r="C6" s="56" t="s">
        <v>283</v>
      </c>
      <c r="D6" s="56" t="s">
        <v>282</v>
      </c>
      <c r="E6" s="56" t="s">
        <v>284</v>
      </c>
      <c r="F6" s="56" t="s">
        <v>285</v>
      </c>
      <c r="G6" s="56" t="s">
        <v>286</v>
      </c>
      <c r="H6" s="56" t="s">
        <v>45</v>
      </c>
      <c r="I6" s="56" t="s">
        <v>51</v>
      </c>
      <c r="J6" s="56" t="s">
        <v>46</v>
      </c>
    </row>
    <row r="7" spans="1:10" ht="12.75">
      <c r="A7" s="40">
        <v>1965</v>
      </c>
      <c r="B7" s="5"/>
      <c r="C7" s="5"/>
      <c r="D7" s="5"/>
      <c r="E7" s="25">
        <v>9690</v>
      </c>
      <c r="F7" s="25"/>
      <c r="G7" s="25">
        <f aca="true" t="shared" si="0" ref="G7:G18">E7*$G$20/$E$20</f>
        <v>9182.833642554599</v>
      </c>
      <c r="H7" s="5"/>
      <c r="I7" s="5"/>
      <c r="J7" s="5"/>
    </row>
    <row r="8" spans="1:10" ht="12.75">
      <c r="A8" s="40">
        <v>1966</v>
      </c>
      <c r="B8" s="5"/>
      <c r="C8" s="5"/>
      <c r="D8" s="5"/>
      <c r="E8" s="25">
        <v>9504</v>
      </c>
      <c r="F8" s="25"/>
      <c r="G8" s="25">
        <f t="shared" si="0"/>
        <v>9006.56872433838</v>
      </c>
      <c r="H8" s="5"/>
      <c r="I8" s="5"/>
      <c r="J8" s="5"/>
    </row>
    <row r="9" spans="1:10" ht="12.75">
      <c r="A9" s="40">
        <v>1967</v>
      </c>
      <c r="B9" s="5"/>
      <c r="C9" s="5"/>
      <c r="D9" s="5"/>
      <c r="E9" s="25">
        <v>10129</v>
      </c>
      <c r="F9" s="25"/>
      <c r="G9" s="25">
        <f t="shared" si="0"/>
        <v>9598.856755978899</v>
      </c>
      <c r="H9" s="5"/>
      <c r="I9" s="5"/>
      <c r="J9" s="5"/>
    </row>
    <row r="10" spans="1:10" ht="12.75">
      <c r="A10" s="40">
        <v>1968</v>
      </c>
      <c r="B10" s="5"/>
      <c r="C10" s="5"/>
      <c r="D10" s="5"/>
      <c r="E10" s="25">
        <v>10512</v>
      </c>
      <c r="F10" s="25"/>
      <c r="G10" s="25">
        <f t="shared" si="0"/>
        <v>9961.810861768208</v>
      </c>
      <c r="H10" s="5"/>
      <c r="I10" s="5"/>
      <c r="J10" s="5"/>
    </row>
    <row r="11" spans="1:10" ht="12.75">
      <c r="A11" s="40">
        <v>1969</v>
      </c>
      <c r="B11" s="5"/>
      <c r="C11" s="5"/>
      <c r="D11" s="5"/>
      <c r="E11" s="25">
        <v>11758</v>
      </c>
      <c r="F11" s="25"/>
      <c r="G11" s="25">
        <f t="shared" si="0"/>
        <v>11142.596281646747</v>
      </c>
      <c r="H11" s="5"/>
      <c r="I11" s="5"/>
      <c r="J11" s="5"/>
    </row>
    <row r="12" spans="1:10" ht="12.75">
      <c r="A12" s="40">
        <f>A13-1</f>
        <v>1970</v>
      </c>
      <c r="B12" s="165">
        <v>13849</v>
      </c>
      <c r="C12" s="53">
        <v>3074</v>
      </c>
      <c r="D12" s="53">
        <v>238</v>
      </c>
      <c r="E12" s="25">
        <f aca="true" t="shared" si="1" ref="E12:E39">B12+C12+D12</f>
        <v>17161</v>
      </c>
      <c r="F12" s="25"/>
      <c r="G12" s="25">
        <f t="shared" si="0"/>
        <v>16262.807857572701</v>
      </c>
      <c r="H12" s="25">
        <v>2577</v>
      </c>
      <c r="I12" s="25">
        <v>16549</v>
      </c>
      <c r="J12" s="25">
        <v>774</v>
      </c>
    </row>
    <row r="13" spans="1:10" ht="12.75">
      <c r="A13" s="40">
        <f>A14-1</f>
        <v>1971</v>
      </c>
      <c r="B13" s="165">
        <v>15568</v>
      </c>
      <c r="C13" s="53">
        <v>3819</v>
      </c>
      <c r="D13" s="53">
        <v>282</v>
      </c>
      <c r="E13" s="25">
        <f t="shared" si="1"/>
        <v>19669</v>
      </c>
      <c r="F13" s="25"/>
      <c r="G13" s="25">
        <f t="shared" si="0"/>
        <v>18639.541270939775</v>
      </c>
      <c r="H13" s="25">
        <v>3324</v>
      </c>
      <c r="I13" s="25">
        <v>18432</v>
      </c>
      <c r="J13" s="25">
        <v>929</v>
      </c>
    </row>
    <row r="14" spans="1:10" ht="12.75">
      <c r="A14" s="40">
        <f>A15-1</f>
        <v>1972</v>
      </c>
      <c r="B14" s="165">
        <v>17539</v>
      </c>
      <c r="C14" s="53">
        <v>4207</v>
      </c>
      <c r="D14" s="53">
        <v>411</v>
      </c>
      <c r="E14" s="25">
        <f t="shared" si="1"/>
        <v>22157</v>
      </c>
      <c r="F14" s="25"/>
      <c r="G14" s="25">
        <f t="shared" si="0"/>
        <v>20997.32146729435</v>
      </c>
      <c r="H14" s="25">
        <v>3592</v>
      </c>
      <c r="I14" s="25">
        <v>20216</v>
      </c>
      <c r="J14" s="25">
        <v>1222</v>
      </c>
    </row>
    <row r="15" spans="1:10" ht="12.75">
      <c r="A15" s="40">
        <f aca="true" t="shared" si="2" ref="A15:A30">A16-1</f>
        <v>1973</v>
      </c>
      <c r="B15" s="165">
        <v>21706</v>
      </c>
      <c r="C15" s="53">
        <v>4859</v>
      </c>
      <c r="D15" s="53">
        <v>544</v>
      </c>
      <c r="E15" s="25">
        <f t="shared" si="1"/>
        <v>27109</v>
      </c>
      <c r="F15" s="25"/>
      <c r="G15" s="25">
        <f t="shared" si="0"/>
        <v>25690.137999588507</v>
      </c>
      <c r="H15" s="25">
        <v>5297</v>
      </c>
      <c r="I15" s="25">
        <v>21610</v>
      </c>
      <c r="J15" s="25">
        <v>1463</v>
      </c>
    </row>
    <row r="16" spans="1:10" ht="12.75">
      <c r="A16" s="40">
        <f t="shared" si="2"/>
        <v>1974</v>
      </c>
      <c r="B16" s="165">
        <v>25644</v>
      </c>
      <c r="C16" s="53">
        <v>7975</v>
      </c>
      <c r="D16" s="53">
        <v>837</v>
      </c>
      <c r="E16" s="25">
        <f t="shared" si="1"/>
        <v>34456</v>
      </c>
      <c r="F16" s="25"/>
      <c r="G16" s="25">
        <f t="shared" si="0"/>
        <v>32652.60226912913</v>
      </c>
      <c r="H16" s="25">
        <v>6739</v>
      </c>
      <c r="I16" s="25">
        <v>27552</v>
      </c>
      <c r="J16" s="25">
        <v>2002</v>
      </c>
    </row>
    <row r="17" spans="1:10" ht="12.75">
      <c r="A17" s="40">
        <f t="shared" si="2"/>
        <v>1975</v>
      </c>
      <c r="B17" s="165">
        <v>26654</v>
      </c>
      <c r="C17" s="53">
        <v>7196</v>
      </c>
      <c r="D17" s="53">
        <v>741</v>
      </c>
      <c r="E17" s="25">
        <f t="shared" si="1"/>
        <v>34591</v>
      </c>
      <c r="F17" s="25"/>
      <c r="G17" s="25">
        <f t="shared" si="0"/>
        <v>32780.53648396348</v>
      </c>
      <c r="H17" s="25">
        <v>8216</v>
      </c>
      <c r="I17" s="25">
        <v>29499</v>
      </c>
      <c r="J17" s="25">
        <v>2383</v>
      </c>
    </row>
    <row r="18" spans="1:10" ht="12.75">
      <c r="A18" s="40">
        <f t="shared" si="2"/>
        <v>1976</v>
      </c>
      <c r="B18" s="165">
        <v>28069</v>
      </c>
      <c r="C18" s="53">
        <v>7884</v>
      </c>
      <c r="D18" s="53">
        <v>815</v>
      </c>
      <c r="E18" s="25">
        <f t="shared" si="1"/>
        <v>36768</v>
      </c>
      <c r="F18" s="25"/>
      <c r="G18" s="25">
        <f t="shared" si="0"/>
        <v>34843.59415577374</v>
      </c>
      <c r="H18" s="25">
        <v>10306</v>
      </c>
      <c r="I18" s="25">
        <v>31450</v>
      </c>
      <c r="J18" s="25">
        <v>3161</v>
      </c>
    </row>
    <row r="19" spans="1:10" ht="12.75">
      <c r="A19" s="40">
        <f t="shared" si="2"/>
        <v>1977</v>
      </c>
      <c r="B19" s="165">
        <v>34464</v>
      </c>
      <c r="C19" s="53">
        <v>9165</v>
      </c>
      <c r="D19" s="53">
        <v>1034</v>
      </c>
      <c r="E19" s="25">
        <f t="shared" si="1"/>
        <v>44663</v>
      </c>
      <c r="F19" s="25"/>
      <c r="G19" s="25">
        <f>E19*$G$20/$E$20</f>
        <v>42325.37657145676</v>
      </c>
      <c r="H19" s="25">
        <v>12356</v>
      </c>
      <c r="I19" s="25">
        <v>35815</v>
      </c>
      <c r="J19" s="25">
        <v>4098</v>
      </c>
    </row>
    <row r="20" spans="1:10" ht="12.75">
      <c r="A20" s="40">
        <f t="shared" si="2"/>
        <v>1978</v>
      </c>
      <c r="B20" s="165">
        <v>40761</v>
      </c>
      <c r="C20" s="53">
        <v>9877</v>
      </c>
      <c r="D20" s="53">
        <v>736</v>
      </c>
      <c r="E20" s="25">
        <f t="shared" si="1"/>
        <v>51374</v>
      </c>
      <c r="F20" s="25">
        <v>7422</v>
      </c>
      <c r="G20" s="25">
        <f>F20*6.55957</f>
        <v>48685.12854</v>
      </c>
      <c r="H20" s="25">
        <v>15334</v>
      </c>
      <c r="I20" s="25">
        <v>40517</v>
      </c>
      <c r="J20" s="25">
        <v>3811</v>
      </c>
    </row>
    <row r="21" spans="1:10" ht="12.75">
      <c r="A21" s="40">
        <f t="shared" si="2"/>
        <v>1979</v>
      </c>
      <c r="B21" s="165">
        <v>47643</v>
      </c>
      <c r="C21" s="53">
        <v>11074</v>
      </c>
      <c r="D21" s="53">
        <v>875</v>
      </c>
      <c r="E21" s="25">
        <f t="shared" si="1"/>
        <v>59592</v>
      </c>
      <c r="F21" s="25">
        <v>8657</v>
      </c>
      <c r="G21" s="25">
        <f aca="true" t="shared" si="3" ref="G21:G43">F21*6.55957</f>
        <v>56786.19749</v>
      </c>
      <c r="H21" s="25">
        <v>17841</v>
      </c>
      <c r="I21" s="25">
        <v>48570</v>
      </c>
      <c r="J21" s="25">
        <v>4639</v>
      </c>
    </row>
    <row r="22" spans="1:10" ht="12.75">
      <c r="A22" s="40">
        <f t="shared" si="2"/>
        <v>1980</v>
      </c>
      <c r="B22" s="165">
        <v>58127</v>
      </c>
      <c r="C22" s="53">
        <v>13502</v>
      </c>
      <c r="D22" s="53">
        <v>902</v>
      </c>
      <c r="E22" s="25">
        <f t="shared" si="1"/>
        <v>72531</v>
      </c>
      <c r="F22" s="25">
        <v>10526</v>
      </c>
      <c r="G22" s="25">
        <f t="shared" si="3"/>
        <v>69046.03382</v>
      </c>
      <c r="H22" s="25">
        <v>24395</v>
      </c>
      <c r="I22" s="25">
        <v>53861</v>
      </c>
      <c r="J22" s="25">
        <v>7058</v>
      </c>
    </row>
    <row r="23" spans="1:10" ht="12.75">
      <c r="A23" s="40">
        <f t="shared" si="2"/>
        <v>1981</v>
      </c>
      <c r="B23" s="165">
        <v>73380</v>
      </c>
      <c r="C23" s="53">
        <v>18224</v>
      </c>
      <c r="D23" s="53">
        <v>990</v>
      </c>
      <c r="E23" s="25">
        <f t="shared" si="1"/>
        <v>92594</v>
      </c>
      <c r="F23" s="25">
        <v>13408</v>
      </c>
      <c r="G23" s="25">
        <f t="shared" si="3"/>
        <v>87950.71456</v>
      </c>
      <c r="H23" s="25">
        <v>30190</v>
      </c>
      <c r="I23" s="25">
        <v>63489</v>
      </c>
      <c r="J23" s="25">
        <v>8837</v>
      </c>
    </row>
    <row r="24" spans="1:10" ht="12.75">
      <c r="A24" s="40">
        <f t="shared" si="2"/>
        <v>1982</v>
      </c>
      <c r="B24" s="165">
        <v>74828</v>
      </c>
      <c r="C24" s="25">
        <v>18250</v>
      </c>
      <c r="D24" s="25">
        <v>1078</v>
      </c>
      <c r="E24" s="25">
        <f t="shared" si="1"/>
        <v>94156</v>
      </c>
      <c r="F24" s="25">
        <v>13909</v>
      </c>
      <c r="G24" s="25">
        <f t="shared" si="3"/>
        <v>91237.05913</v>
      </c>
      <c r="H24" s="25">
        <v>30359</v>
      </c>
      <c r="I24" s="25">
        <v>47078</v>
      </c>
      <c r="J24" s="25">
        <v>11777</v>
      </c>
    </row>
    <row r="25" spans="1:10" ht="12.75">
      <c r="A25" s="40">
        <f t="shared" si="2"/>
        <v>1983</v>
      </c>
      <c r="B25" s="165">
        <v>87158</v>
      </c>
      <c r="C25" s="25">
        <v>24825</v>
      </c>
      <c r="D25" s="25">
        <v>1203</v>
      </c>
      <c r="E25" s="25">
        <f t="shared" si="1"/>
        <v>113186</v>
      </c>
      <c r="F25" s="25">
        <v>16548</v>
      </c>
      <c r="G25" s="25">
        <f t="shared" si="3"/>
        <v>108547.76436</v>
      </c>
      <c r="H25" s="25">
        <v>36149</v>
      </c>
      <c r="I25" s="25">
        <v>59776</v>
      </c>
      <c r="J25" s="25">
        <v>9897</v>
      </c>
    </row>
    <row r="26" spans="1:10" ht="12.75">
      <c r="A26" s="40">
        <f t="shared" si="2"/>
        <v>1984</v>
      </c>
      <c r="B26" s="165">
        <v>98506</v>
      </c>
      <c r="C26" s="25">
        <v>30889</v>
      </c>
      <c r="D26" s="25">
        <v>1320</v>
      </c>
      <c r="E26" s="25">
        <f t="shared" si="1"/>
        <v>130715</v>
      </c>
      <c r="F26" s="25">
        <v>17929</v>
      </c>
      <c r="G26" s="25">
        <f t="shared" si="3"/>
        <v>117606.53053</v>
      </c>
      <c r="H26" s="25">
        <v>45570</v>
      </c>
      <c r="I26" s="25">
        <v>65574</v>
      </c>
      <c r="J26" s="25">
        <v>11632</v>
      </c>
    </row>
    <row r="27" spans="1:10" ht="12.75">
      <c r="A27" s="40">
        <f t="shared" si="2"/>
        <v>1985</v>
      </c>
      <c r="B27" s="165">
        <v>105211</v>
      </c>
      <c r="C27" s="25">
        <v>48432</v>
      </c>
      <c r="D27" s="25">
        <v>1977</v>
      </c>
      <c r="E27" s="25">
        <f t="shared" si="1"/>
        <v>155620</v>
      </c>
      <c r="F27" s="25">
        <v>22023</v>
      </c>
      <c r="G27" s="25">
        <f t="shared" si="3"/>
        <v>144461.41011</v>
      </c>
      <c r="H27" s="25">
        <v>51397</v>
      </c>
      <c r="I27" s="25">
        <v>77780</v>
      </c>
      <c r="J27" s="25">
        <v>20398</v>
      </c>
    </row>
    <row r="28" spans="1:10" ht="12.75">
      <c r="A28" s="40">
        <f t="shared" si="2"/>
        <v>1986</v>
      </c>
      <c r="B28" s="165">
        <v>118344</v>
      </c>
      <c r="C28" s="25">
        <v>67879</v>
      </c>
      <c r="D28" s="25">
        <v>2503</v>
      </c>
      <c r="E28" s="25">
        <f t="shared" si="1"/>
        <v>188726</v>
      </c>
      <c r="F28" s="25">
        <v>25496</v>
      </c>
      <c r="G28" s="25">
        <f t="shared" si="3"/>
        <v>167242.79671999998</v>
      </c>
      <c r="H28" s="25">
        <v>63707</v>
      </c>
      <c r="I28" s="25">
        <v>90701</v>
      </c>
      <c r="J28" s="25">
        <v>25032</v>
      </c>
    </row>
    <row r="29" spans="1:10" ht="12.75">
      <c r="A29" s="40">
        <f t="shared" si="2"/>
        <v>1987</v>
      </c>
      <c r="B29" s="165">
        <v>139332</v>
      </c>
      <c r="C29" s="25">
        <v>83969</v>
      </c>
      <c r="D29" s="25">
        <v>2963</v>
      </c>
      <c r="E29" s="25">
        <f t="shared" si="1"/>
        <v>226264</v>
      </c>
      <c r="F29" s="25">
        <v>29677</v>
      </c>
      <c r="G29" s="25">
        <f t="shared" si="3"/>
        <v>194668.35889</v>
      </c>
      <c r="H29" s="25">
        <v>68017</v>
      </c>
      <c r="I29" s="25">
        <v>116168</v>
      </c>
      <c r="J29" s="25">
        <v>22825</v>
      </c>
    </row>
    <row r="30" spans="1:10" ht="12.75">
      <c r="A30" s="40">
        <f t="shared" si="2"/>
        <v>1988</v>
      </c>
      <c r="B30" s="165">
        <v>160055</v>
      </c>
      <c r="C30" s="25">
        <v>100236</v>
      </c>
      <c r="D30" s="25">
        <v>3088</v>
      </c>
      <c r="E30" s="25">
        <f t="shared" si="1"/>
        <v>263379</v>
      </c>
      <c r="F30" s="25">
        <v>32985</v>
      </c>
      <c r="G30" s="25">
        <f t="shared" si="3"/>
        <v>216367.41645</v>
      </c>
      <c r="H30" s="25">
        <v>73396</v>
      </c>
      <c r="I30" s="25">
        <v>133920</v>
      </c>
      <c r="J30" s="25">
        <v>26592</v>
      </c>
    </row>
    <row r="31" spans="1:10" ht="12.75">
      <c r="A31" s="40">
        <f>A32-1</f>
        <v>1989</v>
      </c>
      <c r="B31" s="165">
        <v>205730</v>
      </c>
      <c r="C31" s="25">
        <v>131555</v>
      </c>
      <c r="D31" s="25">
        <v>3218</v>
      </c>
      <c r="E31" s="25">
        <f t="shared" si="1"/>
        <v>340503</v>
      </c>
      <c r="F31" s="25">
        <v>42010</v>
      </c>
      <c r="G31" s="25">
        <f t="shared" si="3"/>
        <v>275567.5357</v>
      </c>
      <c r="H31" s="25">
        <v>87792</v>
      </c>
      <c r="I31" s="25">
        <v>166680</v>
      </c>
      <c r="J31" s="25">
        <v>30078</v>
      </c>
    </row>
    <row r="32" spans="1:10" ht="12.75">
      <c r="A32" s="40">
        <v>1990</v>
      </c>
      <c r="B32" s="25">
        <v>233412</v>
      </c>
      <c r="C32" s="25">
        <v>174258</v>
      </c>
      <c r="D32" s="25">
        <v>5066</v>
      </c>
      <c r="E32" s="25">
        <f t="shared" si="1"/>
        <v>412736</v>
      </c>
      <c r="F32" s="25">
        <v>46672</v>
      </c>
      <c r="G32" s="25">
        <f t="shared" si="3"/>
        <v>306148.25104</v>
      </c>
      <c r="H32" s="25">
        <v>145507</v>
      </c>
      <c r="I32" s="25">
        <v>178200</v>
      </c>
      <c r="J32" s="25">
        <v>47254</v>
      </c>
    </row>
    <row r="33" spans="1:10" ht="12.75">
      <c r="A33" s="40">
        <v>1991</v>
      </c>
      <c r="B33" s="25">
        <v>264892</v>
      </c>
      <c r="C33" s="25">
        <v>202893</v>
      </c>
      <c r="D33" s="25">
        <v>8117</v>
      </c>
      <c r="E33" s="25">
        <f t="shared" si="1"/>
        <v>475902</v>
      </c>
      <c r="F33" s="25">
        <v>53044</v>
      </c>
      <c r="G33" s="25">
        <f t="shared" si="3"/>
        <v>347945.83108</v>
      </c>
      <c r="H33" s="25">
        <v>178551</v>
      </c>
      <c r="I33" s="25">
        <v>218805</v>
      </c>
      <c r="J33" s="25">
        <v>52367</v>
      </c>
    </row>
    <row r="34" spans="1:10" ht="12.75">
      <c r="A34" s="40">
        <v>1992</v>
      </c>
      <c r="B34" s="25">
        <v>283472</v>
      </c>
      <c r="C34" s="25">
        <v>234124</v>
      </c>
      <c r="D34" s="25">
        <v>8790</v>
      </c>
      <c r="E34" s="25">
        <f t="shared" si="1"/>
        <v>526386</v>
      </c>
      <c r="F34" s="25">
        <v>54603</v>
      </c>
      <c r="G34" s="25">
        <f t="shared" si="3"/>
        <v>358172.20071</v>
      </c>
      <c r="H34" s="25">
        <v>211394</v>
      </c>
      <c r="I34" s="25">
        <v>243041</v>
      </c>
      <c r="J34" s="25">
        <v>51346</v>
      </c>
    </row>
    <row r="35" spans="1:10" ht="12.75">
      <c r="A35" s="40">
        <v>1993</v>
      </c>
      <c r="B35" s="25">
        <v>320994</v>
      </c>
      <c r="C35" s="25">
        <v>190634</v>
      </c>
      <c r="D35" s="25">
        <v>8584</v>
      </c>
      <c r="E35" s="25">
        <f t="shared" si="1"/>
        <v>520212</v>
      </c>
      <c r="F35" s="25">
        <v>59606</v>
      </c>
      <c r="G35" s="25">
        <f t="shared" si="3"/>
        <v>390989.72942</v>
      </c>
      <c r="H35" s="25">
        <v>246047</v>
      </c>
      <c r="I35" s="25">
        <v>202478</v>
      </c>
      <c r="J35" s="25">
        <v>47132</v>
      </c>
    </row>
    <row r="36" spans="1:10" ht="12.75">
      <c r="A36" s="40">
        <v>1994</v>
      </c>
      <c r="B36" s="25">
        <v>337902</v>
      </c>
      <c r="C36" s="25">
        <v>164749</v>
      </c>
      <c r="D36" s="25">
        <v>7877</v>
      </c>
      <c r="E36" s="25">
        <f t="shared" si="1"/>
        <v>510528</v>
      </c>
      <c r="F36" s="25">
        <v>62465</v>
      </c>
      <c r="G36" s="25">
        <f t="shared" si="3"/>
        <v>409743.54005</v>
      </c>
      <c r="H36" s="25">
        <v>235364</v>
      </c>
      <c r="I36" s="25">
        <v>193818</v>
      </c>
      <c r="J36" s="25">
        <v>45098</v>
      </c>
    </row>
    <row r="37" spans="1:10" ht="12.75">
      <c r="A37" s="40">
        <v>1995</v>
      </c>
      <c r="B37" s="25">
        <v>375800</v>
      </c>
      <c r="C37" s="25">
        <v>162628</v>
      </c>
      <c r="D37" s="25">
        <v>6984</v>
      </c>
      <c r="E37" s="25">
        <f t="shared" si="1"/>
        <v>545412</v>
      </c>
      <c r="F37" s="25">
        <v>66549</v>
      </c>
      <c r="G37" s="25">
        <f t="shared" si="3"/>
        <v>436532.82393</v>
      </c>
      <c r="H37" s="25">
        <v>263005</v>
      </c>
      <c r="I37" s="25">
        <v>195091</v>
      </c>
      <c r="J37" s="25">
        <v>51462</v>
      </c>
    </row>
    <row r="38" spans="1:10" ht="12.75">
      <c r="A38" s="40">
        <v>1996</v>
      </c>
      <c r="B38" s="25">
        <v>419030</v>
      </c>
      <c r="C38" s="25">
        <v>149336</v>
      </c>
      <c r="D38" s="25">
        <v>10516</v>
      </c>
      <c r="E38" s="25">
        <f t="shared" si="1"/>
        <v>578882</v>
      </c>
      <c r="F38" s="25">
        <v>68448</v>
      </c>
      <c r="G38" s="25">
        <f t="shared" si="3"/>
        <v>448989.44736</v>
      </c>
      <c r="H38" s="25">
        <v>300780</v>
      </c>
      <c r="I38" s="25">
        <v>185479</v>
      </c>
      <c r="J38" s="25">
        <v>47235</v>
      </c>
    </row>
    <row r="39" spans="1:10" ht="12.75">
      <c r="A39" s="40">
        <v>1997</v>
      </c>
      <c r="B39" s="25">
        <v>502070</v>
      </c>
      <c r="C39" s="25">
        <v>138023</v>
      </c>
      <c r="D39" s="25">
        <v>12128</v>
      </c>
      <c r="E39" s="25">
        <f t="shared" si="1"/>
        <v>652221</v>
      </c>
      <c r="F39" s="25">
        <v>74507</v>
      </c>
      <c r="G39" s="25">
        <f t="shared" si="3"/>
        <v>488733.88198999997</v>
      </c>
      <c r="H39" s="25">
        <v>334946</v>
      </c>
      <c r="I39" s="25">
        <v>212409</v>
      </c>
      <c r="J39" s="25">
        <v>63030</v>
      </c>
    </row>
    <row r="40" spans="1:10" ht="12.75">
      <c r="A40" s="40">
        <v>1998</v>
      </c>
      <c r="B40" s="25"/>
      <c r="C40" s="25"/>
      <c r="D40" s="25"/>
      <c r="E40" s="218">
        <v>618151</v>
      </c>
      <c r="F40" s="218">
        <v>94477</v>
      </c>
      <c r="G40" s="25">
        <f t="shared" si="3"/>
        <v>619728.49489</v>
      </c>
      <c r="H40" s="25"/>
      <c r="I40" s="25">
        <v>239978</v>
      </c>
      <c r="J40" s="25"/>
    </row>
    <row r="41" spans="1:10" ht="12.75">
      <c r="A41" s="40">
        <v>1999</v>
      </c>
      <c r="B41" s="25"/>
      <c r="C41" s="25"/>
      <c r="D41" s="25"/>
      <c r="E41" s="218">
        <v>648785</v>
      </c>
      <c r="F41" s="218">
        <v>99461</v>
      </c>
      <c r="G41" s="25">
        <f t="shared" si="3"/>
        <v>652421.39177</v>
      </c>
      <c r="H41" s="25"/>
      <c r="I41" s="25">
        <v>255443</v>
      </c>
      <c r="J41" s="25"/>
    </row>
    <row r="42" spans="1:10" ht="12.75">
      <c r="A42" s="40">
        <v>2000</v>
      </c>
      <c r="B42" s="25"/>
      <c r="C42" s="25"/>
      <c r="D42" s="25"/>
      <c r="E42" s="218"/>
      <c r="F42" s="218">
        <v>117940</v>
      </c>
      <c r="G42" s="25">
        <f t="shared" si="3"/>
        <v>773635.6858</v>
      </c>
      <c r="H42" s="25"/>
      <c r="I42" s="25"/>
      <c r="J42" s="25"/>
    </row>
    <row r="43" spans="1:10" ht="12.75">
      <c r="A43" s="41">
        <v>2001</v>
      </c>
      <c r="B43" s="27"/>
      <c r="C43" s="27"/>
      <c r="D43" s="27"/>
      <c r="E43" s="27"/>
      <c r="F43" s="27">
        <v>133236</v>
      </c>
      <c r="G43" s="27">
        <f t="shared" si="3"/>
        <v>873970.86852</v>
      </c>
      <c r="H43" s="27"/>
      <c r="I43" s="27"/>
      <c r="J43" s="27"/>
    </row>
    <row r="44" spans="2:10" ht="12.75">
      <c r="B44" s="50"/>
      <c r="C44" s="50"/>
      <c r="D44" s="50"/>
      <c r="E44" s="50"/>
      <c r="F44" s="50"/>
      <c r="G44" s="50"/>
      <c r="H44" s="50"/>
      <c r="I44" s="50"/>
      <c r="J44" s="50"/>
    </row>
    <row r="45" spans="1:11" ht="12.75">
      <c r="A45" s="12" t="s">
        <v>273</v>
      </c>
      <c r="B45" s="50"/>
      <c r="C45" s="50"/>
      <c r="D45" s="50"/>
      <c r="E45" s="50"/>
      <c r="F45" s="50"/>
      <c r="G45" s="50"/>
      <c r="H45" s="50"/>
      <c r="I45" s="50"/>
      <c r="J45" s="50"/>
      <c r="K45" s="50"/>
    </row>
    <row r="46" spans="1:11" ht="12.75">
      <c r="A46" s="219" t="s">
        <v>274</v>
      </c>
      <c r="B46" s="50"/>
      <c r="C46" s="50"/>
      <c r="D46" s="50"/>
      <c r="E46" s="50"/>
      <c r="F46" s="50"/>
      <c r="G46" s="50"/>
      <c r="H46" s="50"/>
      <c r="I46" s="50"/>
      <c r="J46" s="50"/>
      <c r="K46" s="50"/>
    </row>
    <row r="47" spans="1:11" ht="12.75">
      <c r="A47" s="3" t="s">
        <v>275</v>
      </c>
      <c r="B47" s="50"/>
      <c r="C47" s="50"/>
      <c r="D47" s="50"/>
      <c r="E47" s="50"/>
      <c r="F47" s="50"/>
      <c r="G47" s="50"/>
      <c r="H47" s="50"/>
      <c r="I47" s="50"/>
      <c r="J47" s="50"/>
      <c r="K47" s="50"/>
    </row>
    <row r="48" spans="1:11" ht="12.75">
      <c r="A48" s="3" t="s">
        <v>276</v>
      </c>
      <c r="B48" s="50"/>
      <c r="C48" s="50"/>
      <c r="D48" s="50"/>
      <c r="E48" s="50"/>
      <c r="F48" s="50"/>
      <c r="G48" s="50"/>
      <c r="H48" s="50"/>
      <c r="I48" s="50"/>
      <c r="J48" s="50"/>
      <c r="K48" s="50"/>
    </row>
    <row r="49" spans="1:11" ht="12.75">
      <c r="A49" s="3" t="s">
        <v>277</v>
      </c>
      <c r="B49" s="50"/>
      <c r="C49" s="50"/>
      <c r="D49" s="50"/>
      <c r="E49" s="50"/>
      <c r="F49" s="50"/>
      <c r="G49" s="50"/>
      <c r="H49" s="50"/>
      <c r="I49" s="50"/>
      <c r="J49" s="50"/>
      <c r="K49" s="50"/>
    </row>
    <row r="50" spans="1:11" ht="12.75">
      <c r="A50" s="3" t="s">
        <v>278</v>
      </c>
      <c r="B50" s="50"/>
      <c r="C50" s="50"/>
      <c r="D50" s="50"/>
      <c r="E50" s="50"/>
      <c r="F50" s="50"/>
      <c r="G50" s="50"/>
      <c r="H50" s="50"/>
      <c r="I50" s="50"/>
      <c r="J50" s="50"/>
      <c r="K50" s="50"/>
    </row>
    <row r="51" spans="1:11" ht="12.75">
      <c r="A51" s="3" t="s">
        <v>116</v>
      </c>
      <c r="B51" s="50"/>
      <c r="C51" s="50"/>
      <c r="D51" s="50"/>
      <c r="E51" s="50"/>
      <c r="F51" s="50"/>
      <c r="G51" s="50"/>
      <c r="H51" s="50"/>
      <c r="I51" s="50"/>
      <c r="J51" s="50"/>
      <c r="K51" s="50"/>
    </row>
    <row r="52" spans="1:11" ht="12.75">
      <c r="A52" s="3" t="s">
        <v>114</v>
      </c>
      <c r="B52" s="50"/>
      <c r="C52" s="50"/>
      <c r="D52" s="50"/>
      <c r="E52" s="50"/>
      <c r="F52" s="50"/>
      <c r="G52" s="50"/>
      <c r="H52" s="50"/>
      <c r="I52" s="50"/>
      <c r="J52" s="50"/>
      <c r="K52" s="50"/>
    </row>
    <row r="53" spans="1:11" ht="12.75">
      <c r="A53" s="3" t="s">
        <v>279</v>
      </c>
      <c r="B53" s="50"/>
      <c r="C53" s="50"/>
      <c r="D53" s="50"/>
      <c r="E53" s="50"/>
      <c r="F53" s="50"/>
      <c r="G53" s="50"/>
      <c r="H53" s="50"/>
      <c r="I53" s="50"/>
      <c r="J53" s="50"/>
      <c r="K53" s="50"/>
    </row>
    <row r="54" spans="1:11" ht="12.75">
      <c r="A54" s="3" t="s">
        <v>280</v>
      </c>
      <c r="B54" s="50"/>
      <c r="C54" s="50"/>
      <c r="D54" s="50"/>
      <c r="E54" s="50"/>
      <c r="F54" s="50"/>
      <c r="G54" s="50"/>
      <c r="H54" s="50"/>
      <c r="I54" s="50"/>
      <c r="J54" s="50"/>
      <c r="K54" s="50"/>
    </row>
    <row r="55" spans="1:11" ht="12.75">
      <c r="A55" s="3" t="s">
        <v>281</v>
      </c>
      <c r="B55" s="50"/>
      <c r="C55" s="50"/>
      <c r="D55" s="50"/>
      <c r="E55" s="50"/>
      <c r="F55" s="50"/>
      <c r="G55" s="50"/>
      <c r="H55" s="50"/>
      <c r="I55" s="50"/>
      <c r="J55" s="50"/>
      <c r="K55" s="50"/>
    </row>
    <row r="56" spans="1:11" ht="12.75">
      <c r="A56" s="3" t="s">
        <v>315</v>
      </c>
      <c r="B56" s="50"/>
      <c r="C56" s="50"/>
      <c r="D56" s="50"/>
      <c r="E56" s="50"/>
      <c r="F56" s="50"/>
      <c r="G56" s="50"/>
      <c r="H56" s="50"/>
      <c r="I56" s="50"/>
      <c r="J56" s="50"/>
      <c r="K56" s="50"/>
    </row>
    <row r="57" spans="1:11" ht="12.75">
      <c r="A57" s="3" t="s">
        <v>316</v>
      </c>
      <c r="B57" s="50"/>
      <c r="C57" s="50"/>
      <c r="D57" s="50"/>
      <c r="E57" s="50"/>
      <c r="F57" s="50"/>
      <c r="G57" s="50"/>
      <c r="H57" s="50"/>
      <c r="I57" s="50"/>
      <c r="J57" s="50"/>
      <c r="K57" s="50"/>
    </row>
    <row r="58" spans="1:11" ht="12.75">
      <c r="A58" s="3" t="s">
        <v>317</v>
      </c>
      <c r="B58" s="50"/>
      <c r="C58" s="50"/>
      <c r="D58" s="50"/>
      <c r="E58" s="50"/>
      <c r="F58" s="50"/>
      <c r="G58" s="50"/>
      <c r="H58" s="50"/>
      <c r="I58" s="50"/>
      <c r="J58" s="50"/>
      <c r="K58" s="50"/>
    </row>
    <row r="59" spans="1:11" ht="12.75">
      <c r="A59" s="3" t="s">
        <v>289</v>
      </c>
      <c r="B59" s="50"/>
      <c r="C59" s="50"/>
      <c r="D59" s="50"/>
      <c r="E59" s="50"/>
      <c r="F59" s="50"/>
      <c r="G59" s="50"/>
      <c r="H59" s="50"/>
      <c r="I59" s="50"/>
      <c r="J59" s="50"/>
      <c r="K59" s="50"/>
    </row>
    <row r="60" ht="12.75">
      <c r="A60" s="3" t="s">
        <v>290</v>
      </c>
    </row>
    <row r="61" ht="12.75">
      <c r="A61" s="3" t="s">
        <v>291</v>
      </c>
    </row>
    <row r="62" ht="12.75">
      <c r="A62" s="3" t="s">
        <v>318</v>
      </c>
    </row>
    <row r="63" ht="12.75">
      <c r="A63" s="3" t="s">
        <v>319</v>
      </c>
    </row>
    <row r="64" ht="12.75">
      <c r="A64" s="3" t="s">
        <v>320</v>
      </c>
    </row>
  </sheetData>
  <mergeCells count="2">
    <mergeCell ref="B4:G4"/>
    <mergeCell ref="H4:J4"/>
  </mergeCells>
  <printOptions/>
  <pageMargins left="0.75" right="0.75" top="1" bottom="1" header="0.4921259845" footer="0.4921259845"/>
  <pageSetup firstPageNumber="105" useFirstPageNumber="1" fitToHeight="1" fitToWidth="1" orientation="portrait" paperSize="9" scale="6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bozio</dc:creator>
  <cp:keywords/>
  <dc:description/>
  <cp:lastModifiedBy>piketty</cp:lastModifiedBy>
  <cp:lastPrinted>2002-09-05T16:03:15Z</cp:lastPrinted>
  <dcterms:created xsi:type="dcterms:W3CDTF">2002-03-27T21:20:51Z</dcterms:created>
  <dcterms:modified xsi:type="dcterms:W3CDTF">2003-04-27T21:27:56Z</dcterms:modified>
  <cp:category/>
  <cp:version/>
  <cp:contentType/>
  <cp:contentStatus/>
</cp:coreProperties>
</file>