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0376" windowHeight="12816"/>
  </bookViews>
  <sheets>
    <sheet name="F1" sheetId="90" r:id="rId1"/>
    <sheet name="F2" sheetId="88" r:id="rId2"/>
    <sheet name="F3" sheetId="94" r:id="rId3"/>
    <sheet name="DataF1" sheetId="91" r:id="rId4"/>
    <sheet name="DataF2" sheetId="89" r:id="rId5"/>
    <sheet name="DataF3" sheetId="95" r:id="rId6"/>
  </sheets>
  <externalReferences>
    <externalReference r:id="rId7"/>
    <externalReference r:id="rId8"/>
    <externalReference r:id="rId9"/>
  </externalReferences>
  <definedNames>
    <definedName name="column_head" localSheetId="3">#REF!</definedName>
    <definedName name="column_head">#REF!</definedName>
    <definedName name="column_headings" localSheetId="3">#REF!</definedName>
    <definedName name="column_headings" localSheetId="4">#REF!</definedName>
    <definedName name="column_headings">#REF!</definedName>
    <definedName name="column_numbers" localSheetId="3">#REF!</definedName>
    <definedName name="column_numbers" localSheetId="4">#REF!</definedName>
    <definedName name="column_numbers">#REF!</definedName>
    <definedName name="data" localSheetId="3">#REF!</definedName>
    <definedName name="data" localSheetId="4">#REF!</definedName>
    <definedName name="data">#REF!</definedName>
    <definedName name="data2" localSheetId="3">#REF!</definedName>
    <definedName name="data2" localSheetId="4">#REF!</definedName>
    <definedName name="data2">#REF!</definedName>
    <definedName name="Diag" localSheetId="3">#REF!,#REF!</definedName>
    <definedName name="Diag" localSheetId="5">#REF!,#REF!</definedName>
    <definedName name="Diag">#REF!,#REF!</definedName>
    <definedName name="ea_flux" localSheetId="3">#REF!</definedName>
    <definedName name="ea_flux" localSheetId="4">#REF!</definedName>
    <definedName name="ea_flux">#REF!</definedName>
    <definedName name="Equilibre" localSheetId="3">#REF!</definedName>
    <definedName name="Equilibre" localSheetId="4">#REF!</definedName>
    <definedName name="Equilibre">#REF!</definedName>
    <definedName name="females" localSheetId="3">'[1]rba table'!$I$10:$I$49</definedName>
    <definedName name="females">'[1]rba table'!$I$10:$I$49</definedName>
    <definedName name="fig4b" localSheetId="5">#REF!</definedName>
    <definedName name="fig4b">#REF!</definedName>
    <definedName name="fmtr" localSheetId="5">#REF!</definedName>
    <definedName name="fmtr">#REF!</definedName>
    <definedName name="footno" localSheetId="5">#REF!</definedName>
    <definedName name="footno">#REF!</definedName>
    <definedName name="footnotes" localSheetId="3">#REF!</definedName>
    <definedName name="footnotes" localSheetId="4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3" hidden="1">{"'swa xoffs'!$A$4:$Q$37"}</definedName>
    <definedName name="HTML_Control" localSheetId="4" hidden="1">{"'swa xoffs'!$A$4:$Q$37"}</definedName>
    <definedName name="HTML_Control" localSheetId="5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3">'[1]rba table'!$C$10:$C$49</definedName>
    <definedName name="males">'[1]rba table'!$C$10:$C$49</definedName>
    <definedName name="PIB" localSheetId="3">#REF!</definedName>
    <definedName name="PIB" localSheetId="4">#REF!</definedName>
    <definedName name="PIB" localSheetId="5">#REF!</definedName>
    <definedName name="PIB">#REF!</definedName>
    <definedName name="Rentflag">IF([2]Comparison!$B$7,"","not ")</definedName>
    <definedName name="ressources" localSheetId="3">#REF!</definedName>
    <definedName name="ressources" localSheetId="4">#REF!</definedName>
    <definedName name="ressources" localSheetId="5">#REF!</definedName>
    <definedName name="ressources">#REF!</definedName>
    <definedName name="rpflux" localSheetId="3">#REF!</definedName>
    <definedName name="rpflux" localSheetId="4">#REF!</definedName>
    <definedName name="rpflux">#REF!</definedName>
    <definedName name="rptof" localSheetId="3">#REF!</definedName>
    <definedName name="rptof" localSheetId="4">#REF!</definedName>
    <definedName name="rptof">#REF!</definedName>
    <definedName name="spanners_level1" localSheetId="3">#REF!</definedName>
    <definedName name="spanners_level1" localSheetId="4">#REF!</definedName>
    <definedName name="spanners_level1">#REF!</definedName>
    <definedName name="spanners_level2" localSheetId="3">#REF!</definedName>
    <definedName name="spanners_level2" localSheetId="4">#REF!</definedName>
    <definedName name="spanners_level2">#REF!</definedName>
    <definedName name="spanners_level3" localSheetId="3">#REF!</definedName>
    <definedName name="spanners_level3" localSheetId="4">#REF!</definedName>
    <definedName name="spanners_level3">#REF!</definedName>
    <definedName name="spanners_level4" localSheetId="3">#REF!</definedName>
    <definedName name="spanners_level4" localSheetId="4">#REF!</definedName>
    <definedName name="spanners_level4">#REF!</definedName>
    <definedName name="spanners_level5" localSheetId="3">#REF!</definedName>
    <definedName name="spanners_level5" localSheetId="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3">#REF!</definedName>
    <definedName name="stub_lines" localSheetId="4">#REF!</definedName>
    <definedName name="stub_lines">#REF!</definedName>
    <definedName name="Table_DE.4b__Sources_of_private_wealth_accumulation_in_Germany__1870_2010___Multiplicative_decomposition">[3]TableDE4b!$A$3</definedName>
    <definedName name="temp" localSheetId="3">#REF!</definedName>
    <definedName name="temp" localSheetId="4">#REF!</definedName>
    <definedName name="temp" localSheetId="5">#REF!</definedName>
    <definedName name="temp">#REF!</definedName>
    <definedName name="titles" localSheetId="3">#REF!</definedName>
    <definedName name="titles" localSheetId="4">#REF!</definedName>
    <definedName name="titles">#REF!</definedName>
    <definedName name="totals" localSheetId="3">#REF!</definedName>
    <definedName name="totals" localSheetId="4">#REF!</definedName>
    <definedName name="totals">#REF!</definedName>
    <definedName name="xxx" localSheetId="3">#REF!</definedName>
    <definedName name="xxx" localSheetId="4">#REF!</definedName>
    <definedName name="xxx">#REF!</definedName>
    <definedName name="Year">[2]Output!$C$4:$C$38</definedName>
    <definedName name="YearLabel">[2]Output!$B$15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0" i="95"/>
  <c r="S20"/>
  <c r="M20"/>
  <c r="N20"/>
  <c r="O20"/>
  <c r="P20"/>
  <c r="L20"/>
  <c r="K20"/>
  <c r="F20"/>
  <c r="A7"/>
  <c r="A8"/>
  <c r="A9"/>
  <c r="A10"/>
  <c r="A11"/>
  <c r="A12"/>
  <c r="A13"/>
  <c r="A14"/>
  <c r="A15"/>
  <c r="A16"/>
  <c r="A17"/>
  <c r="A18"/>
  <c r="A19"/>
  <c r="A20"/>
  <c r="Y19"/>
  <c r="S19"/>
  <c r="M19"/>
  <c r="N19"/>
  <c r="J19"/>
  <c r="O19"/>
  <c r="P19"/>
  <c r="L19"/>
  <c r="K19"/>
  <c r="F19"/>
  <c r="Y18"/>
  <c r="S18"/>
  <c r="M18"/>
  <c r="N18"/>
  <c r="O18"/>
  <c r="P18"/>
  <c r="L18"/>
  <c r="K18"/>
  <c r="F18"/>
  <c r="Y17"/>
  <c r="S17"/>
  <c r="M17"/>
  <c r="I17"/>
  <c r="N17"/>
  <c r="J17"/>
  <c r="O17"/>
  <c r="P17"/>
  <c r="L17"/>
  <c r="K17"/>
  <c r="F17"/>
  <c r="Y16"/>
  <c r="S16"/>
  <c r="M16"/>
  <c r="N16"/>
  <c r="O16"/>
  <c r="P16"/>
  <c r="L16"/>
  <c r="K16"/>
  <c r="F16"/>
  <c r="Y15"/>
  <c r="M15"/>
  <c r="I15"/>
  <c r="N15"/>
  <c r="J15"/>
  <c r="O15"/>
  <c r="P15"/>
  <c r="L15"/>
  <c r="K15"/>
  <c r="F15"/>
  <c r="Y14"/>
  <c r="M14"/>
  <c r="N14"/>
  <c r="O14"/>
  <c r="P14"/>
  <c r="L14"/>
  <c r="K14"/>
  <c r="F14"/>
  <c r="Y13"/>
  <c r="M13"/>
  <c r="I13"/>
  <c r="N13"/>
  <c r="J13"/>
  <c r="O13"/>
  <c r="P13"/>
  <c r="L13"/>
  <c r="K13"/>
  <c r="F13"/>
  <c r="Y12"/>
  <c r="M12"/>
  <c r="I12"/>
  <c r="N12"/>
  <c r="J12"/>
  <c r="O12"/>
  <c r="P12"/>
  <c r="L12"/>
  <c r="K12"/>
  <c r="F12"/>
  <c r="Y11"/>
  <c r="M11"/>
  <c r="N11"/>
  <c r="O11"/>
  <c r="P11"/>
  <c r="L11"/>
  <c r="K11"/>
  <c r="F11"/>
  <c r="Y10"/>
  <c r="M10"/>
  <c r="N10"/>
  <c r="O10"/>
  <c r="P10"/>
  <c r="B10"/>
  <c r="L10"/>
  <c r="K10"/>
  <c r="F10"/>
  <c r="Y9"/>
  <c r="M9"/>
  <c r="I9"/>
  <c r="N9"/>
  <c r="J9"/>
  <c r="O9"/>
  <c r="P9"/>
  <c r="B9"/>
  <c r="L9"/>
  <c r="K9"/>
  <c r="F9"/>
  <c r="Y8"/>
  <c r="M8"/>
  <c r="I8"/>
  <c r="N8"/>
  <c r="J8"/>
  <c r="O8"/>
  <c r="P8"/>
  <c r="L8"/>
  <c r="K8"/>
  <c r="F8"/>
  <c r="Y7"/>
  <c r="M7"/>
  <c r="I7"/>
  <c r="N7"/>
  <c r="J7"/>
  <c r="O7"/>
  <c r="P7"/>
  <c r="L7"/>
  <c r="K7"/>
  <c r="F7"/>
  <c r="Y6"/>
  <c r="M6"/>
  <c r="N6"/>
  <c r="O6"/>
  <c r="P6"/>
  <c r="L6"/>
  <c r="K6"/>
  <c r="F6"/>
  <c r="P26" i="89"/>
  <c r="O26"/>
  <c r="A19"/>
  <c r="A20"/>
  <c r="A21"/>
  <c r="A22"/>
  <c r="A23"/>
  <c r="A24"/>
  <c r="A25"/>
  <c r="A26"/>
  <c r="P25"/>
  <c r="O25"/>
  <c r="P24"/>
  <c r="O24"/>
  <c r="P23"/>
  <c r="O23"/>
  <c r="P22"/>
  <c r="O22"/>
  <c r="P21"/>
  <c r="O21"/>
  <c r="P20"/>
  <c r="O20"/>
  <c r="P18"/>
  <c r="O18"/>
  <c r="P17"/>
  <c r="O17"/>
  <c r="P16"/>
  <c r="L16"/>
  <c r="O16"/>
  <c r="N16"/>
  <c r="A9"/>
  <c r="A10"/>
  <c r="A11"/>
  <c r="A12"/>
  <c r="A13"/>
  <c r="A14"/>
  <c r="A15"/>
  <c r="M12"/>
  <c r="P12"/>
  <c r="F12"/>
  <c r="L12"/>
  <c r="O12"/>
  <c r="N12"/>
  <c r="P6"/>
  <c r="F6"/>
  <c r="L6"/>
  <c r="O6"/>
  <c r="D116" i="9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</calcChain>
</file>

<file path=xl/sharedStrings.xml><?xml version="1.0" encoding="utf-8"?>
<sst xmlns="http://schemas.openxmlformats.org/spreadsheetml/2006/main" count="81" uniqueCount="48">
  <si>
    <t>U.S.</t>
  </si>
  <si>
    <t>U.K.</t>
  </si>
  <si>
    <t>France</t>
  </si>
  <si>
    <t>Germany</t>
  </si>
  <si>
    <t>1810: based upon Soltow 1985; see Waldenstrom 2009</t>
  </si>
  <si>
    <t xml:space="preserve">Sweden: Roine-Waldenstrom SJE 2009 Table A1; 1870: average 1873-1877; 1910: average 1907-1908: 190: 1920; 1930: 1935; 1940: 1945; 1950: 1950; 1960: 1966; 1970: 1975; 1980: 1985,; 1900: 1992; 2000: 2004; 2010: 2005-2006  </t>
  </si>
  <si>
    <t>1870: estimates based upon wealth census used by Soltow (see also Lindert 2000 table 3; average 1860-1870) (see also Rosenbloom-Stutes NBER WP 2005 for top 1% wealth shares by US states using 1870 wealth census)</t>
  </si>
  <si>
    <t>1810: estimate based upon Shamas 1993 (see also Waldenstrom 2009) and Lindert 2000 (using Alice Hanson Jones) (middle estimate, see discussion in text)</t>
  </si>
  <si>
    <t xml:space="preserve">US: see details for 1910-2010; computations using Kennickell 2009-2011 SCF series for 1989-2009 period; Wolff 1994 SCF series for 1962-1989; and Kopczuk-Saez 2004 estate tax returns series for 1916-1962 (anchored to later series); </t>
  </si>
  <si>
    <t>(Note: HMRC estimates are expressed relatively to population with probates, i.e. only 31% of adults in 2008-10; so top 30% in MRC Tables 13.8 corresponds to top 9.3% of total population)</t>
  </si>
  <si>
    <t>1990-2010: official HMRC estimates using estate tax data; see Waldenstrom 2009 Tables A.A1-A3 and official HMRC publications for recent years, in particular "Personal Wealth Statistics 2001-03 to 2005-07" (June 2011) and "Personal Wealth Statistics 2008 to 2010" (September 2012).</t>
  </si>
  <si>
    <t>1810-1870: Lindert 2000 table 2 (see also Waldenstrom 2009 Tables 4.A1-A3)</t>
  </si>
  <si>
    <t>(Note: no top 0.1% estimate)</t>
  </si>
  <si>
    <t xml:space="preserve">UK: 1910-1980 series based upon Atkinson-Harrison 1978 pp.139 et 159 and Atkinson et al 1989 table 1; 1990-2010 using IRS data; </t>
  </si>
  <si>
    <t>2010: Landais-Piketty-Saez 2011 (tableau patrimoine p.25) pour 2010 (see discussion in text)</t>
  </si>
  <si>
    <t>France: see details for 1810-2010; computations using Piketty-Postel-Vinay-Rosenthal 2006 pour 1810-1990 (1810:1807; 1820: 1817; etc.; 1900: 1902; 1910: 1913; etc.; 1990: 1994)</t>
  </si>
  <si>
    <t>Note: as explained in the text, these are for all countries estimates of inequality of net worth betwen living adults (using mortality multiplier methods)</t>
  </si>
  <si>
    <t>Top 0,1%</t>
  </si>
  <si>
    <t>Top 1%</t>
  </si>
  <si>
    <t>Top 10%</t>
  </si>
  <si>
    <t>Top 1% (Paris)</t>
  </si>
  <si>
    <t>Europe</t>
  </si>
  <si>
    <t>Sweden</t>
  </si>
  <si>
    <t>United States</t>
  </si>
  <si>
    <t>United Kingdom</t>
  </si>
  <si>
    <t>(Share of the top x% wealthiest in the total wealth)</t>
  </si>
  <si>
    <t xml:space="preserve">(Piketty 2014, Capital in the 21st century) Table S10.1. Concentration of wealth in Europe and in the USA, 1810-2010 (series used for figures 10.1-10.6) </t>
  </si>
  <si>
    <t>Figure 2 is extracted from Piketty 2014 "Capital in the 21st century", chapter 10, Figure 10.6 and Table S10.1. All details about data sources are available on piketty.pse.ens.fr/capital21c</t>
  </si>
  <si>
    <t>copied from DetailsTS9.4 (links frozen on 2-25-2013)</t>
  </si>
  <si>
    <t>Top income shares series based upon WTID series; missing values interpolated using moving averages and top 5% and top 1% series (see formulas and "Details" sheet)</t>
  </si>
  <si>
    <r>
      <t xml:space="preserve">Europe </t>
    </r>
    <r>
      <rPr>
        <sz val="12"/>
        <rFont val="Arial"/>
        <family val="2"/>
      </rPr>
      <t>(without Suède)</t>
    </r>
  </si>
  <si>
    <r>
      <t xml:space="preserve">Europe </t>
    </r>
    <r>
      <rPr>
        <sz val="12"/>
        <rFont val="Arial"/>
        <family val="2"/>
      </rPr>
      <t>(incl. Sweden)</t>
    </r>
  </si>
  <si>
    <r>
      <t xml:space="preserve">Top 10% </t>
    </r>
    <r>
      <rPr>
        <sz val="12"/>
        <rFont val="Arial"/>
        <family val="2"/>
      </rPr>
      <t>(without Suède)</t>
    </r>
  </si>
  <si>
    <r>
      <t xml:space="preserve">Top 10% </t>
    </r>
    <r>
      <rPr>
        <sz val="12"/>
        <rFont val="Arial"/>
        <family val="2"/>
      </rPr>
      <t>(incl. Sweden)</t>
    </r>
  </si>
  <si>
    <t>(decennial average)</t>
  </si>
  <si>
    <t>Table S9.4. Share of the top income in the total income: Europe and the USA 1900-2010                                                                (series used for figures 9.2-9.9 et S9.3-S9.5)</t>
  </si>
  <si>
    <t>Figure 1 is extracted from Piketty 2014 "Capital in the 21st century", chapter 9, Figure 9.8 and Table S9.4. All details about data sources are available on piketty.pse.ens.fr/capital21c</t>
  </si>
  <si>
    <t>Links to PZ 2013 frozen on 8-2-2013</t>
  </si>
  <si>
    <t>UK</t>
  </si>
  <si>
    <t>USA</t>
  </si>
  <si>
    <t>Italy (NW)</t>
  </si>
  <si>
    <t>Italy (PW)</t>
  </si>
  <si>
    <t>Net foreign wealth wealth</t>
  </si>
  <si>
    <t>Public wealth</t>
  </si>
  <si>
    <t>National wealth</t>
  </si>
  <si>
    <t>Private wealth</t>
  </si>
  <si>
    <t>Figure 3 is extracted from Piketty 2014 "Capital in the 21st century", chapter 5, Figure 5.1 and Table S4.5. All details about data sources are available on piketty.pse.ens.fr/capital21c</t>
  </si>
  <si>
    <t>Copy of Table S4.5: Private and national wealth (% of national income) (decennial estimates)</t>
  </si>
</sst>
</file>

<file path=xl/styles.xml><?xml version="1.0" encoding="utf-8"?>
<styleSheet xmlns="http://schemas.openxmlformats.org/spreadsheetml/2006/main">
  <numFmts count="9">
    <numFmt numFmtId="43" formatCode="_-* #,##0.00\ _€_-;\-* #,##0.00\ _€_-;_-* &quot;-&quot;??\ _€_-;_-@_-"/>
    <numFmt numFmtId="164" formatCode="&quot;$&quot;#,##0_);\(&quot;$&quot;#,##0\)"/>
    <numFmt numFmtId="165" formatCode="\$#,##0\ ;\(\$#,##0\)"/>
    <numFmt numFmtId="166" formatCode="General_)"/>
    <numFmt numFmtId="167" formatCode="#,##0.000"/>
    <numFmt numFmtId="168" formatCode="#,##0.0"/>
    <numFmt numFmtId="169" formatCode="#,##0.00__;\-#,##0.00__;#,##0.00__;@__"/>
    <numFmt numFmtId="170" formatCode="_ * #,##0.00_ ;_ * \-#,##0.00_ ;_ * &quot;-&quot;??_ ;_ @_ "/>
    <numFmt numFmtId="171" formatCode="0.0%"/>
  </numFmts>
  <fonts count="40">
    <font>
      <sz val="10"/>
      <name val="Arial"/>
    </font>
    <font>
      <sz val="10"/>
      <name val="Arial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8"/>
      <name val="Helvetica"/>
    </font>
    <font>
      <u/>
      <sz val="10"/>
      <color indexed="36"/>
      <name val="Arial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sz val="10"/>
      <name val="Times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11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3" applyNumberFormat="0" applyAlignment="0" applyProtection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8" fillId="3" borderId="0" applyNumberFormat="0" applyBorder="0" applyAlignment="0" applyProtection="0"/>
    <xf numFmtId="0" fontId="17" fillId="0" borderId="2" applyNumberFormat="0" applyFill="0" applyAlignment="0" applyProtection="0"/>
    <xf numFmtId="165" fontId="2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5" fillId="0" borderId="9">
      <alignment horizontal="center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ont="0" applyFill="0" applyAlignment="0" applyProtection="0"/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166" fontId="24" fillId="0" borderId="0">
      <alignment vertical="top"/>
    </xf>
    <xf numFmtId="3" fontId="25" fillId="0" borderId="0" applyFill="0" applyBorder="0">
      <alignment horizontal="right" vertical="top"/>
    </xf>
    <xf numFmtId="167" fontId="25" fillId="0" borderId="0" applyFill="0" applyBorder="0">
      <alignment horizontal="right" vertical="top"/>
    </xf>
    <xf numFmtId="3" fontId="25" fillId="0" borderId="0" applyFill="0" applyBorder="0">
      <alignment horizontal="right" vertical="top"/>
    </xf>
    <xf numFmtId="168" fontId="24" fillId="0" borderId="0" applyFont="0" applyFill="0" applyBorder="0">
      <alignment horizontal="right" vertical="top"/>
    </xf>
    <xf numFmtId="169" fontId="25" fillId="0" borderId="0" applyFont="0" applyFill="0" applyBorder="0" applyAlignment="0" applyProtection="0">
      <alignment horizontal="right" vertical="top"/>
    </xf>
    <xf numFmtId="167" fontId="25" fillId="0" borderId="0">
      <alignment horizontal="right"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9" fillId="0" borderId="18" applyNumberFormat="0" applyFill="0" applyAlignment="0" applyProtection="0"/>
    <xf numFmtId="0" fontId="1" fillId="0" borderId="0"/>
    <xf numFmtId="1" fontId="24" fillId="0" borderId="0">
      <alignment vertical="top" wrapText="1"/>
    </xf>
    <xf numFmtId="1" fontId="30" fillId="0" borderId="0" applyFill="0" applyBorder="0" applyProtection="0"/>
    <xf numFmtId="1" fontId="29" fillId="0" borderId="0" applyFont="0" applyFill="0" applyBorder="0" applyProtection="0">
      <alignment vertical="center"/>
    </xf>
    <xf numFmtId="1" fontId="31" fillId="0" borderId="0">
      <alignment horizontal="right" vertical="top"/>
    </xf>
    <xf numFmtId="0" fontId="32" fillId="0" borderId="0"/>
    <xf numFmtId="1" fontId="25" fillId="0" borderId="0" applyNumberFormat="0" applyFill="0" applyBorder="0">
      <alignment vertical="top"/>
    </xf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2" fontId="1" fillId="0" borderId="0" applyFont="0" applyFill="0" applyBorder="0" applyProtection="0">
      <alignment horizontal="right"/>
    </xf>
    <xf numFmtId="2" fontId="1" fillId="0" borderId="0" applyFont="0" applyFill="0" applyBorder="0" applyProtection="0">
      <alignment horizontal="right"/>
    </xf>
    <xf numFmtId="49" fontId="25" fillId="0" borderId="0" applyFill="0" applyBorder="0" applyAlignment="0" applyProtection="0">
      <alignment vertical="top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1" fontId="33" fillId="0" borderId="0">
      <alignment vertical="top" wrapText="1"/>
    </xf>
    <xf numFmtId="0" fontId="37" fillId="0" borderId="0"/>
    <xf numFmtId="0" fontId="37" fillId="0" borderId="0"/>
    <xf numFmtId="0" fontId="28" fillId="0" borderId="0"/>
    <xf numFmtId="9" fontId="28" fillId="0" borderId="0" applyFont="0" applyFill="0" applyBorder="0" applyAlignment="0" applyProtection="0"/>
    <xf numFmtId="0" fontId="3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20" borderId="1" applyNumberFormat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0" fontId="21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171" fontId="23" fillId="0" borderId="0" xfId="0" applyNumberFormat="1" applyFont="1" applyAlignment="1">
      <alignment horizontal="center"/>
    </xf>
    <xf numFmtId="171" fontId="23" fillId="0" borderId="0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171" fontId="23" fillId="0" borderId="19" xfId="0" applyNumberFormat="1" applyFont="1" applyBorder="1" applyAlignment="1">
      <alignment horizontal="center"/>
    </xf>
    <xf numFmtId="171" fontId="23" fillId="0" borderId="20" xfId="0" applyNumberFormat="1" applyFont="1" applyBorder="1" applyAlignment="1">
      <alignment horizontal="center"/>
    </xf>
    <xf numFmtId="171" fontId="23" fillId="0" borderId="21" xfId="0" applyNumberFormat="1" applyFont="1" applyBorder="1" applyAlignment="1">
      <alignment horizontal="center"/>
    </xf>
    <xf numFmtId="171" fontId="23" fillId="0" borderId="20" xfId="70" applyNumberFormat="1" applyFont="1" applyBorder="1" applyAlignment="1">
      <alignment horizontal="center"/>
    </xf>
    <xf numFmtId="171" fontId="23" fillId="0" borderId="21" xfId="7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71" fontId="23" fillId="0" borderId="22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171" fontId="23" fillId="0" borderId="11" xfId="7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71" fontId="23" fillId="0" borderId="0" xfId="70" applyNumberFormat="1" applyFont="1" applyBorder="1" applyAlignment="1">
      <alignment horizontal="center"/>
    </xf>
    <xf numFmtId="9" fontId="23" fillId="0" borderId="22" xfId="0" applyNumberFormat="1" applyFont="1" applyBorder="1" applyAlignment="1">
      <alignment horizontal="center"/>
    </xf>
    <xf numFmtId="9" fontId="23" fillId="0" borderId="0" xfId="0" applyNumberFormat="1" applyFont="1" applyBorder="1" applyAlignment="1">
      <alignment horizontal="center"/>
    </xf>
    <xf numFmtId="9" fontId="23" fillId="0" borderId="11" xfId="0" applyNumberFormat="1" applyFont="1" applyBorder="1" applyAlignment="1">
      <alignment horizontal="center"/>
    </xf>
    <xf numFmtId="171" fontId="23" fillId="0" borderId="15" xfId="70" applyNumberFormat="1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7" fillId="0" borderId="0" xfId="90"/>
    <xf numFmtId="0" fontId="23" fillId="0" borderId="0" xfId="90" applyFont="1"/>
    <xf numFmtId="0" fontId="23" fillId="0" borderId="0" xfId="90" applyFont="1" applyBorder="1"/>
    <xf numFmtId="171" fontId="23" fillId="0" borderId="0" xfId="90" applyNumberFormat="1" applyFont="1" applyBorder="1" applyAlignment="1">
      <alignment horizontal="center"/>
    </xf>
    <xf numFmtId="0" fontId="22" fillId="0" borderId="0" xfId="90" applyFont="1"/>
    <xf numFmtId="0" fontId="23" fillId="0" borderId="16" xfId="90" applyFont="1" applyBorder="1"/>
    <xf numFmtId="171" fontId="23" fillId="0" borderId="0" xfId="90" applyNumberFormat="1" applyFont="1" applyAlignment="1">
      <alignment horizontal="center"/>
    </xf>
    <xf numFmtId="171" fontId="23" fillId="0" borderId="19" xfId="90" applyNumberFormat="1" applyFont="1" applyBorder="1" applyAlignment="1">
      <alignment horizontal="center"/>
    </xf>
    <xf numFmtId="171" fontId="23" fillId="0" borderId="14" xfId="90" applyNumberFormat="1" applyFont="1" applyBorder="1" applyAlignment="1">
      <alignment horizontal="center"/>
    </xf>
    <xf numFmtId="171" fontId="23" fillId="0" borderId="20" xfId="90" applyNumberFormat="1" applyFont="1" applyBorder="1" applyAlignment="1">
      <alignment horizontal="center"/>
    </xf>
    <xf numFmtId="171" fontId="23" fillId="0" borderId="21" xfId="90" applyNumberFormat="1" applyFont="1" applyBorder="1" applyAlignment="1">
      <alignment horizontal="center"/>
    </xf>
    <xf numFmtId="0" fontId="23" fillId="0" borderId="21" xfId="90" applyFont="1" applyBorder="1" applyAlignment="1">
      <alignment horizontal="center"/>
    </xf>
    <xf numFmtId="0" fontId="23" fillId="0" borderId="22" xfId="90" applyFont="1" applyBorder="1"/>
    <xf numFmtId="0" fontId="23" fillId="0" borderId="13" xfId="90" applyFont="1" applyBorder="1"/>
    <xf numFmtId="0" fontId="23" fillId="0" borderId="11" xfId="90" applyFont="1" applyBorder="1"/>
    <xf numFmtId="171" fontId="23" fillId="0" borderId="22" xfId="90" applyNumberFormat="1" applyFont="1" applyBorder="1" applyAlignment="1">
      <alignment horizontal="center"/>
    </xf>
    <xf numFmtId="171" fontId="23" fillId="0" borderId="11" xfId="90" applyNumberFormat="1" applyFont="1" applyBorder="1" applyAlignment="1">
      <alignment horizontal="center"/>
    </xf>
    <xf numFmtId="0" fontId="23" fillId="0" borderId="11" xfId="90" applyFont="1" applyBorder="1" applyAlignment="1">
      <alignment horizontal="center"/>
    </xf>
    <xf numFmtId="171" fontId="23" fillId="0" borderId="13" xfId="90" applyNumberFormat="1" applyFont="1" applyBorder="1" applyAlignment="1">
      <alignment horizontal="center"/>
    </xf>
    <xf numFmtId="0" fontId="37" fillId="0" borderId="22" xfId="90" applyBorder="1"/>
    <xf numFmtId="0" fontId="22" fillId="0" borderId="19" xfId="90" applyFont="1" applyBorder="1" applyAlignment="1">
      <alignment horizontal="center" vertical="center" wrapText="1"/>
    </xf>
    <xf numFmtId="0" fontId="22" fillId="0" borderId="14" xfId="9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</xf>
    <xf numFmtId="0" fontId="22" fillId="0" borderId="21" xfId="90" applyFont="1" applyBorder="1" applyAlignment="1">
      <alignment horizontal="center" vertical="center" wrapText="1"/>
    </xf>
    <xf numFmtId="0" fontId="22" fillId="0" borderId="19" xfId="90" applyFont="1" applyFill="1" applyBorder="1" applyAlignment="1">
      <alignment horizontal="center" vertical="center" wrapText="1"/>
    </xf>
    <xf numFmtId="0" fontId="22" fillId="0" borderId="21" xfId="90" applyFont="1" applyFill="1" applyBorder="1" applyAlignment="1">
      <alignment horizontal="center" vertical="center" wrapText="1"/>
    </xf>
    <xf numFmtId="0" fontId="22" fillId="0" borderId="11" xfId="90" applyFont="1" applyBorder="1"/>
    <xf numFmtId="0" fontId="22" fillId="0" borderId="11" xfId="90" applyFont="1" applyBorder="1" applyAlignment="1">
      <alignment horizontal="center" wrapText="1"/>
    </xf>
    <xf numFmtId="0" fontId="23" fillId="0" borderId="0" xfId="90" applyFont="1" applyAlignment="1">
      <alignment horizontal="center" vertical="center"/>
    </xf>
    <xf numFmtId="0" fontId="38" fillId="0" borderId="0" xfId="67" applyFont="1"/>
    <xf numFmtId="9" fontId="38" fillId="0" borderId="0" xfId="67" applyNumberFormat="1" applyFont="1"/>
    <xf numFmtId="9" fontId="38" fillId="0" borderId="19" xfId="67" applyNumberFormat="1" applyFont="1" applyBorder="1" applyAlignment="1">
      <alignment horizontal="center"/>
    </xf>
    <xf numFmtId="9" fontId="23" fillId="0" borderId="20" xfId="67" applyNumberFormat="1" applyFont="1" applyBorder="1" applyAlignment="1">
      <alignment horizontal="center"/>
    </xf>
    <xf numFmtId="9" fontId="23" fillId="0" borderId="20" xfId="93" applyNumberFormat="1" applyFont="1" applyBorder="1" applyAlignment="1">
      <alignment horizontal="center"/>
    </xf>
    <xf numFmtId="9" fontId="38" fillId="0" borderId="20" xfId="67" applyNumberFormat="1" applyFont="1" applyBorder="1" applyAlignment="1">
      <alignment horizontal="center"/>
    </xf>
    <xf numFmtId="9" fontId="38" fillId="0" borderId="21" xfId="67" applyNumberFormat="1" applyFont="1" applyBorder="1" applyAlignment="1">
      <alignment horizontal="center"/>
    </xf>
    <xf numFmtId="9" fontId="23" fillId="0" borderId="20" xfId="67" applyNumberFormat="1" applyFont="1" applyFill="1" applyBorder="1" applyAlignment="1">
      <alignment horizontal="center"/>
    </xf>
    <xf numFmtId="9" fontId="23" fillId="0" borderId="20" xfId="93" applyFont="1" applyFill="1" applyBorder="1" applyAlignment="1">
      <alignment horizontal="center"/>
    </xf>
    <xf numFmtId="9" fontId="38" fillId="0" borderId="20" xfId="93" applyFont="1" applyBorder="1" applyAlignment="1">
      <alignment horizontal="center"/>
    </xf>
    <xf numFmtId="0" fontId="38" fillId="0" borderId="11" xfId="67" applyFont="1" applyBorder="1" applyAlignment="1">
      <alignment horizontal="center"/>
    </xf>
    <xf numFmtId="9" fontId="38" fillId="0" borderId="22" xfId="67" applyNumberFormat="1" applyFont="1" applyBorder="1" applyAlignment="1">
      <alignment horizontal="center"/>
    </xf>
    <xf numFmtId="9" fontId="23" fillId="0" borderId="0" xfId="67" applyNumberFormat="1" applyFont="1" applyBorder="1" applyAlignment="1">
      <alignment horizontal="center"/>
    </xf>
    <xf numFmtId="9" fontId="23" fillId="0" borderId="0" xfId="93" applyNumberFormat="1" applyFont="1" applyBorder="1" applyAlignment="1">
      <alignment horizontal="center"/>
    </xf>
    <xf numFmtId="9" fontId="38" fillId="0" borderId="0" xfId="67" applyNumberFormat="1" applyFont="1" applyBorder="1" applyAlignment="1">
      <alignment horizontal="center"/>
    </xf>
    <xf numFmtId="9" fontId="38" fillId="0" borderId="11" xfId="67" applyNumberFormat="1" applyFont="1" applyBorder="1" applyAlignment="1">
      <alignment horizontal="center"/>
    </xf>
    <xf numFmtId="9" fontId="23" fillId="0" borderId="0" xfId="93" applyFont="1" applyFill="1" applyBorder="1" applyAlignment="1">
      <alignment horizontal="center"/>
    </xf>
    <xf numFmtId="9" fontId="38" fillId="0" borderId="0" xfId="93" applyFont="1" applyBorder="1" applyAlignment="1">
      <alignment horizontal="center"/>
    </xf>
    <xf numFmtId="9" fontId="23" fillId="0" borderId="0" xfId="67" applyNumberFormat="1" applyFont="1" applyFill="1" applyBorder="1" applyAlignment="1">
      <alignment horizontal="center"/>
    </xf>
    <xf numFmtId="0" fontId="38" fillId="0" borderId="22" xfId="67" applyFont="1" applyBorder="1"/>
    <xf numFmtId="0" fontId="38" fillId="0" borderId="26" xfId="67" applyFont="1" applyBorder="1" applyAlignment="1">
      <alignment horizontal="center" vertical="center" wrapText="1"/>
    </xf>
    <xf numFmtId="0" fontId="38" fillId="0" borderId="27" xfId="67" applyFont="1" applyBorder="1" applyAlignment="1">
      <alignment horizontal="center" vertical="center"/>
    </xf>
    <xf numFmtId="0" fontId="38" fillId="0" borderId="28" xfId="67" applyFont="1" applyBorder="1" applyAlignment="1">
      <alignment horizontal="center" vertical="center"/>
    </xf>
    <xf numFmtId="0" fontId="38" fillId="0" borderId="29" xfId="67" applyFont="1" applyBorder="1" applyAlignment="1">
      <alignment horizontal="center" vertical="center"/>
    </xf>
    <xf numFmtId="0" fontId="38" fillId="0" borderId="30" xfId="67" applyFont="1" applyBorder="1" applyAlignment="1">
      <alignment horizontal="center" vertical="center"/>
    </xf>
    <xf numFmtId="0" fontId="38" fillId="0" borderId="28" xfId="67" applyFont="1" applyBorder="1" applyAlignment="1">
      <alignment horizontal="center"/>
    </xf>
    <xf numFmtId="0" fontId="38" fillId="0" borderId="17" xfId="67" applyFont="1" applyBorder="1" applyAlignment="1">
      <alignment horizontal="center" vertical="center" wrapText="1"/>
    </xf>
    <xf numFmtId="0" fontId="39" fillId="0" borderId="11" xfId="67" applyFont="1" applyBorder="1" applyAlignment="1">
      <alignment horizontal="center" vertical="center" wrapText="1"/>
    </xf>
    <xf numFmtId="0" fontId="39" fillId="0" borderId="0" xfId="67" applyFont="1" applyBorder="1" applyAlignment="1">
      <alignment horizontal="center" vertical="center" wrapText="1"/>
    </xf>
    <xf numFmtId="0" fontId="22" fillId="0" borderId="15" xfId="90" applyFont="1" applyBorder="1" applyAlignment="1">
      <alignment horizontal="center" vertical="center" wrapText="1"/>
    </xf>
    <xf numFmtId="0" fontId="22" fillId="0" borderId="17" xfId="90" applyFont="1" applyBorder="1" applyAlignment="1">
      <alignment horizontal="center" vertical="center" wrapText="1"/>
    </xf>
    <xf numFmtId="0" fontId="36" fillId="0" borderId="15" xfId="90" applyFont="1" applyBorder="1" applyAlignment="1">
      <alignment horizontal="center" vertical="center" wrapText="1"/>
    </xf>
    <xf numFmtId="0" fontId="36" fillId="0" borderId="16" xfId="90" applyFont="1" applyBorder="1" applyAlignment="1">
      <alignment horizontal="center" vertical="center" wrapText="1"/>
    </xf>
    <xf numFmtId="0" fontId="37" fillId="0" borderId="16" xfId="90" applyBorder="1" applyAlignment="1">
      <alignment wrapText="1"/>
    </xf>
    <xf numFmtId="0" fontId="37" fillId="0" borderId="17" xfId="90" applyBorder="1" applyAlignment="1">
      <alignment wrapText="1"/>
    </xf>
    <xf numFmtId="0" fontId="23" fillId="0" borderId="16" xfId="90" applyFont="1" applyBorder="1" applyAlignment="1">
      <alignment horizontal="center" vertical="center" wrapText="1"/>
    </xf>
    <xf numFmtId="0" fontId="23" fillId="0" borderId="17" xfId="9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8" fillId="0" borderId="15" xfId="67" applyFont="1" applyBorder="1" applyAlignment="1">
      <alignment horizontal="center" vertical="center" wrapText="1"/>
    </xf>
    <xf numFmtId="0" fontId="38" fillId="0" borderId="16" xfId="67" applyFont="1" applyBorder="1" applyAlignment="1">
      <alignment horizontal="center" vertical="center" wrapText="1"/>
    </xf>
    <xf numFmtId="0" fontId="28" fillId="0" borderId="17" xfId="67" applyBorder="1" applyAlignment="1">
      <alignment horizontal="center" vertical="center" wrapText="1"/>
    </xf>
    <xf numFmtId="0" fontId="39" fillId="0" borderId="25" xfId="67" applyFont="1" applyBorder="1" applyAlignment="1">
      <alignment horizontal="center" vertical="center" wrapText="1"/>
    </xf>
    <xf numFmtId="0" fontId="39" fillId="0" borderId="24" xfId="67" applyFont="1" applyBorder="1" applyAlignment="1">
      <alignment horizontal="center" vertical="center" wrapText="1"/>
    </xf>
    <xf numFmtId="0" fontId="39" fillId="0" borderId="23" xfId="67" applyFont="1" applyBorder="1" applyAlignment="1">
      <alignment horizontal="center" vertical="center" wrapText="1"/>
    </xf>
    <xf numFmtId="0" fontId="38" fillId="0" borderId="17" xfId="67" applyFont="1" applyBorder="1" applyAlignment="1">
      <alignment horizontal="center" vertical="center" wrapText="1"/>
    </xf>
  </cellXfs>
  <cellStyles count="11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95"/>
    <cellStyle name="20% - Accent2" xfId="96"/>
    <cellStyle name="20% - Accent3" xfId="97"/>
    <cellStyle name="20% - Accent4" xfId="98"/>
    <cellStyle name="20% - Accent5" xfId="99"/>
    <cellStyle name="20% - Accent6" xfId="100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40% - Accent1" xfId="101"/>
    <cellStyle name="40% - Accent2" xfId="102"/>
    <cellStyle name="40% - Accent3" xfId="103"/>
    <cellStyle name="40% - Accent4" xfId="104"/>
    <cellStyle name="40% - Accent5" xfId="105"/>
    <cellStyle name="40% - Accent6" xfId="106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48" builtinId="11" customBuiltin="1"/>
    <cellStyle name="Bad" xfId="37"/>
    <cellStyle name="Bon" xfId="49"/>
    <cellStyle name="caché" xfId="50"/>
    <cellStyle name="Calcul" xfId="25" builtinId="22" customBuiltin="1"/>
    <cellStyle name="Calculation" xfId="113"/>
    <cellStyle name="Cellule liée" xfId="38" builtinId="24" customBuiltin="1"/>
    <cellStyle name="Check Cell" xfId="26"/>
    <cellStyle name="Comma(0)" xfId="51"/>
    <cellStyle name="Comma(3)" xfId="52"/>
    <cellStyle name="Comma[0]" xfId="53"/>
    <cellStyle name="Comma[1]" xfId="54"/>
    <cellStyle name="Comma[2]__" xfId="55"/>
    <cellStyle name="Comma[3]" xfId="56"/>
    <cellStyle name="Comma0" xfId="57"/>
    <cellStyle name="Currency0" xfId="58"/>
    <cellStyle name="Date" xfId="27"/>
    <cellStyle name="Dezimal_03-09-03" xfId="59"/>
    <cellStyle name="En-tête 1" xfId="28"/>
    <cellStyle name="En-tête 2" xfId="29"/>
    <cellStyle name="Entrée" xfId="36" builtinId="20" customBuiltin="1"/>
    <cellStyle name="Explanatory Text" xfId="44"/>
    <cellStyle name="Financier0" xfId="30"/>
    <cellStyle name="Fixed" xfId="60"/>
    <cellStyle name="Followed Hyperlink_ALVAREDO_PIKETTY_May2009sent.xls Chart -1023" xfId="61"/>
    <cellStyle name="Good" xfId="31"/>
    <cellStyle name="Heading 1" xfId="32"/>
    <cellStyle name="Heading 2" xfId="33"/>
    <cellStyle name="Heading 3" xfId="34"/>
    <cellStyle name="Heading 4" xfId="35"/>
    <cellStyle name="Input" xfId="114"/>
    <cellStyle name="Linked Cell" xfId="115"/>
    <cellStyle name="Monétaire0" xfId="39"/>
    <cellStyle name="Motif" xfId="62"/>
    <cellStyle name="Neutral" xfId="40"/>
    <cellStyle name="Normaali_Eduskuntavaalit" xfId="63"/>
    <cellStyle name="Normal" xfId="0" builtinId="0"/>
    <cellStyle name="Normal 2" xfId="64"/>
    <cellStyle name="Normal 2 2" xfId="65"/>
    <cellStyle name="Normal 2 3" xfId="91"/>
    <cellStyle name="Normal 2_AccumulationEquation" xfId="66"/>
    <cellStyle name="Normal 3" xfId="67"/>
    <cellStyle name="Normal 4" xfId="68"/>
    <cellStyle name="Normal 5" xfId="90"/>
    <cellStyle name="Normal 6" xfId="92"/>
    <cellStyle name="Normal GHG whole table" xfId="69"/>
    <cellStyle name="Normal_TabAnnexeH" xfId="70"/>
    <cellStyle name="Normal-blank" xfId="71"/>
    <cellStyle name="Normal-bottom" xfId="72"/>
    <cellStyle name="Normal-center" xfId="73"/>
    <cellStyle name="Normal-droit" xfId="74"/>
    <cellStyle name="normální_Nove vystupy_DOPOCTENE" xfId="75"/>
    <cellStyle name="Normal-top" xfId="76"/>
    <cellStyle name="Note" xfId="41"/>
    <cellStyle name="Output" xfId="42"/>
    <cellStyle name="Pilkku_Esimerkkejä kaavioista.xls Kaavio 1" xfId="77"/>
    <cellStyle name="Pourcentage 2" xfId="78"/>
    <cellStyle name="Pourcentage 3" xfId="79"/>
    <cellStyle name="Pourcentage 3 2" xfId="93"/>
    <cellStyle name="Pourcentage 4" xfId="80"/>
    <cellStyle name="Standard 11" xfId="94"/>
    <cellStyle name="Standard_2 + 3" xfId="81"/>
    <cellStyle name="Style 24" xfId="82"/>
    <cellStyle name="Style 25" xfId="83"/>
    <cellStyle name="style_col_headings" xfId="43"/>
    <cellStyle name="TEXT" xfId="84"/>
    <cellStyle name="Title" xfId="45"/>
    <cellStyle name="Titre 1" xfId="85"/>
    <cellStyle name="Titre 2" xfId="86"/>
    <cellStyle name="Titre 3" xfId="87"/>
    <cellStyle name="Titre 4" xfId="88"/>
    <cellStyle name="Total" xfId="46" builtinId="25" customBuiltin="1"/>
    <cellStyle name="Virgule fixe" xfId="47"/>
    <cellStyle name="Warning Text" xfId="116"/>
    <cellStyle name="Wrapped" xfId="89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</a:t>
            </a:r>
            <a:r>
              <a:rPr lang="fr-FR" sz="1600" baseline="0"/>
              <a:t> 1</a:t>
            </a:r>
            <a:r>
              <a:rPr lang="fr-FR" sz="1600"/>
              <a:t>. Income</a:t>
            </a:r>
            <a:r>
              <a:rPr lang="fr-FR" sz="1600" baseline="0"/>
              <a:t> inequality</a:t>
            </a:r>
            <a:r>
              <a:rPr lang="fr-FR" sz="1600"/>
              <a:t>: Europe and the</a:t>
            </a:r>
            <a:r>
              <a:rPr lang="fr-FR" sz="1600" baseline="0"/>
              <a:t> U.S.</a:t>
            </a:r>
            <a:r>
              <a:rPr lang="fr-FR" sz="1600"/>
              <a:t>, 1900-2010 </a:t>
            </a:r>
          </a:p>
        </c:rich>
      </c:tx>
      <c:layout>
        <c:manualLayout>
          <c:xMode val="edge"/>
          <c:yMode val="edge"/>
          <c:x val="0.182584297964145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146872265966716E-2"/>
          <c:y val="6.1136944030644805E-2"/>
          <c:w val="0.87172413793103509"/>
          <c:h val="0.79635968645811217"/>
        </c:manualLayout>
      </c:layout>
      <c:lineChart>
        <c:grouping val="standard"/>
        <c:ser>
          <c:idx val="1"/>
          <c:order val="0"/>
          <c:tx>
            <c:v>Top 10% income share: 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DataF1!$I$6:$I$116</c:f>
              <c:numCache>
                <c:formatCode>General</c:formatCode>
                <c:ptCount val="111"/>
                <c:pt idx="0" formatCode="0.0%">
                  <c:v>0.45919968085106383</c:v>
                </c:pt>
                <c:pt idx="10" formatCode="0.0%">
                  <c:v>0.458244961214539</c:v>
                </c:pt>
                <c:pt idx="20" formatCode="0.0%">
                  <c:v>0.39472750000000006</c:v>
                </c:pt>
                <c:pt idx="30" formatCode="0.0%">
                  <c:v>0.40490624999999997</c:v>
                </c:pt>
                <c:pt idx="40" formatCode="0.0%">
                  <c:v>0.33773187500000001</c:v>
                </c:pt>
                <c:pt idx="50" formatCode="0.0%">
                  <c:v>0.31695333333333331</c:v>
                </c:pt>
                <c:pt idx="60" formatCode="0.0%">
                  <c:v>0.31621972222222217</c:v>
                </c:pt>
                <c:pt idx="70" formatCode="0.0%">
                  <c:v>0.29717416666666663</c:v>
                </c:pt>
                <c:pt idx="80" formatCode="0.0%">
                  <c:v>0.29447125000000002</c:v>
                </c:pt>
                <c:pt idx="90" formatCode="0.0%">
                  <c:v>0.32384250000000003</c:v>
                </c:pt>
                <c:pt idx="100" formatCode="0.0%">
                  <c:v>0.33989888888888886</c:v>
                </c:pt>
                <c:pt idx="110" formatCode="0.0%">
                  <c:v>0.34732847222222218</c:v>
                </c:pt>
              </c:numCache>
            </c:numRef>
          </c:val>
        </c:ser>
        <c:ser>
          <c:idx val="2"/>
          <c:order val="1"/>
          <c:tx>
            <c:v>Top 10% income share: U.S.</c:v>
          </c:tx>
          <c:spPr>
            <a:ln>
              <a:solidFill>
                <a:srgbClr val="000000"/>
              </a:solidFill>
            </a:ln>
          </c:spPr>
          <c:marker>
            <c:symbol val="x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DataF1!$D$6:$D$116</c:f>
              <c:numCache>
                <c:formatCode>General</c:formatCode>
                <c:ptCount val="111"/>
                <c:pt idx="0" formatCode="0.0%">
                  <c:v>0.40500000000000003</c:v>
                </c:pt>
                <c:pt idx="10" formatCode="0.0%">
                  <c:v>0.40879648041149952</c:v>
                </c:pt>
                <c:pt idx="20" formatCode="0.0%">
                  <c:v>0.44650999999999996</c:v>
                </c:pt>
                <c:pt idx="30" formatCode="0.0%">
                  <c:v>0.45106000000000002</c:v>
                </c:pt>
                <c:pt idx="40" formatCode="0.0%">
                  <c:v>0.36477999999999999</c:v>
                </c:pt>
                <c:pt idx="50" formatCode="0.0%">
                  <c:v>0.33688999999999997</c:v>
                </c:pt>
                <c:pt idx="60" formatCode="0.0%">
                  <c:v>0.34130000000000005</c:v>
                </c:pt>
                <c:pt idx="70" formatCode="0.0%">
                  <c:v>0.33432000000000001</c:v>
                </c:pt>
                <c:pt idx="80" formatCode="0.0%">
                  <c:v>0.37476999999999994</c:v>
                </c:pt>
                <c:pt idx="90" formatCode="0.0%">
                  <c:v>0.4239</c:v>
                </c:pt>
                <c:pt idx="100" formatCode="0.0%">
                  <c:v>0.46929999999999994</c:v>
                </c:pt>
                <c:pt idx="110" formatCode="0.0%">
                  <c:v>0.48816666666666664</c:v>
                </c:pt>
              </c:numCache>
            </c:numRef>
          </c:val>
        </c:ser>
        <c:dLbls/>
        <c:marker val="1"/>
        <c:axId val="92975872"/>
        <c:axId val="92987776"/>
      </c:lineChart>
      <c:catAx>
        <c:axId val="929758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The share</a:t>
                </a:r>
                <a:r>
                  <a:rPr lang="fr-FR" sz="1100" baseline="0">
                    <a:latin typeface="Arial"/>
                    <a:cs typeface="Arial"/>
                  </a:rPr>
                  <a:t> of total </a:t>
                </a:r>
                <a:r>
                  <a:rPr lang="fr-FR" sz="1100">
                    <a:latin typeface="Arial"/>
                    <a:cs typeface="Arial"/>
                  </a:rPr>
                  <a:t>income</a:t>
                </a:r>
                <a:r>
                  <a:rPr lang="fr-FR" sz="1100" baseline="0">
                    <a:latin typeface="Arial"/>
                    <a:cs typeface="Arial"/>
                  </a:rPr>
                  <a:t> accruing to top decile income holders</a:t>
                </a:r>
                <a:r>
                  <a:rPr lang="fr-FR" sz="1100">
                    <a:latin typeface="Arial"/>
                    <a:cs typeface="Arial"/>
                  </a:rPr>
                  <a:t> was higher in Europe than in the U.S. around 1900-1910; it is a lot higher in the U.S. than</a:t>
                </a:r>
                <a:r>
                  <a:rPr lang="fr-FR" sz="1100" baseline="0">
                    <a:latin typeface="Arial"/>
                    <a:cs typeface="Arial"/>
                  </a:rPr>
                  <a:t> in Europe around</a:t>
                </a:r>
                <a:r>
                  <a:rPr lang="fr-FR" sz="1100">
                    <a:latin typeface="Arial"/>
                    <a:cs typeface="Arial"/>
                  </a:rPr>
                  <a:t> 2000-2010. 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900">
                    <a:latin typeface="Arial"/>
                    <a:cs typeface="Arial"/>
                  </a:rPr>
                  <a:t>Sources and series:</a:t>
                </a:r>
                <a:r>
                  <a:rPr lang="fr-FR" sz="900" baseline="0">
                    <a:latin typeface="Arial"/>
                    <a:cs typeface="Arial"/>
                  </a:rPr>
                  <a:t> see piketty.pse.ens.fr/capital21c (fig.9.8)</a:t>
                </a:r>
                <a:endParaRPr lang="fr-FR" sz="9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984590988626406"/>
              <c:y val="0.9129616230403629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987776"/>
        <c:crossesAt val="0"/>
        <c:auto val="1"/>
        <c:lblAlgn val="ctr"/>
        <c:lblOffset val="100"/>
        <c:tickLblSkip val="10"/>
        <c:tickMarkSkip val="10"/>
      </c:catAx>
      <c:valAx>
        <c:axId val="92987776"/>
        <c:scaling>
          <c:orientation val="minMax"/>
          <c:max val="0.5"/>
          <c:min val="0.2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/>
                  <a:t>Share</a:t>
                </a:r>
                <a:r>
                  <a:rPr lang="fr-FR" sz="1100" baseline="0"/>
                  <a:t> of top income decile in total pretax income (decennial averages)</a:t>
                </a:r>
                <a:endParaRPr lang="fr-FR" sz="1100"/>
              </a:p>
            </c:rich>
          </c:tx>
          <c:layout>
            <c:manualLayout>
              <c:xMode val="edge"/>
              <c:yMode val="edge"/>
              <c:x val="4.1712598425196904E-3"/>
              <c:y val="8.971855713981701E-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975872"/>
        <c:crosses val="autoZero"/>
        <c:crossBetween val="between"/>
        <c:majorUnit val="0.05"/>
        <c:min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43194444444444507"/>
          <c:y val="0.10648772788536599"/>
          <c:w val="0.31250000000000006"/>
          <c:h val="0.23999219692133106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2. Wealth</a:t>
            </a:r>
            <a:r>
              <a:rPr lang="fr-FR" baseline="0"/>
              <a:t> inequality</a:t>
            </a:r>
            <a:r>
              <a:rPr lang="fr-FR"/>
              <a:t>: Europe and</a:t>
            </a:r>
            <a:r>
              <a:rPr lang="fr-FR" baseline="0"/>
              <a:t> the U.S., </a:t>
            </a:r>
            <a:r>
              <a:rPr lang="fr-FR"/>
              <a:t>1870-2010 </a:t>
            </a:r>
          </a:p>
        </c:rich>
      </c:tx>
      <c:layout>
        <c:manualLayout>
          <c:xMode val="edge"/>
          <c:yMode val="edge"/>
          <c:x val="0.19876027996500401"/>
          <c:y val="2.264488898347180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743119266055023E-2"/>
          <c:y val="6.9293478260869526E-2"/>
          <c:w val="0.86238532110091692"/>
          <c:h val="0.79390668227282402"/>
        </c:manualLayout>
      </c:layout>
      <c:lineChart>
        <c:grouping val="standard"/>
        <c:ser>
          <c:idx val="2"/>
          <c:order val="0"/>
          <c:tx>
            <c:v>Top 10% wealth share: Europe</c:v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DataF2!$A$12:$A$26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cat>
          <c:val>
            <c:numRef>
              <c:f>DataF2!$O$12:$O$26</c:f>
              <c:numCache>
                <c:formatCode>0.0%</c:formatCode>
                <c:ptCount val="15"/>
                <c:pt idx="0">
                  <c:v>0.85358882593903651</c:v>
                </c:pt>
                <c:pt idx="4">
                  <c:v>0.89548711015794813</c:v>
                </c:pt>
                <c:pt idx="5">
                  <c:v>0.86115426297766806</c:v>
                </c:pt>
                <c:pt idx="6">
                  <c:v>0.82836208784018472</c:v>
                </c:pt>
                <c:pt idx="8">
                  <c:v>0.7536215669048546</c:v>
                </c:pt>
                <c:pt idx="9">
                  <c:v>0.68224208623423876</c:v>
                </c:pt>
                <c:pt idx="10">
                  <c:v>0.60266666666666679</c:v>
                </c:pt>
                <c:pt idx="11">
                  <c:v>0.59280921141130505</c:v>
                </c:pt>
                <c:pt idx="12">
                  <c:v>0.60887386446756209</c:v>
                </c:pt>
                <c:pt idx="13">
                  <c:v>0.62803333333333333</c:v>
                </c:pt>
                <c:pt idx="14">
                  <c:v>0.63890000000000002</c:v>
                </c:pt>
              </c:numCache>
            </c:numRef>
          </c:val>
        </c:ser>
        <c:ser>
          <c:idx val="0"/>
          <c:order val="1"/>
          <c:tx>
            <c:v>Top 10% wealth share: U.S.</c:v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DataF2!$A$12:$A$26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cat>
          <c:val>
            <c:numRef>
              <c:f>DataF2!$I$12:$I$26</c:f>
              <c:numCache>
                <c:formatCode>0.0%</c:formatCode>
                <c:ptCount val="15"/>
                <c:pt idx="0">
                  <c:v>0.71</c:v>
                </c:pt>
                <c:pt idx="4">
                  <c:v>0.81129751369058767</c:v>
                </c:pt>
                <c:pt idx="5">
                  <c:v>0.79726901613369217</c:v>
                </c:pt>
                <c:pt idx="6">
                  <c:v>0.73405963421263221</c:v>
                </c:pt>
                <c:pt idx="7">
                  <c:v>0.66389486443707002</c:v>
                </c:pt>
                <c:pt idx="8">
                  <c:v>0.65665535237286665</c:v>
                </c:pt>
                <c:pt idx="9">
                  <c:v>0.67</c:v>
                </c:pt>
                <c:pt idx="10">
                  <c:v>0.64182001137360711</c:v>
                </c:pt>
                <c:pt idx="11">
                  <c:v>0.67200000000000004</c:v>
                </c:pt>
                <c:pt idx="12">
                  <c:v>0.68699999999999983</c:v>
                </c:pt>
                <c:pt idx="13">
                  <c:v>0.69650000000000001</c:v>
                </c:pt>
                <c:pt idx="14">
                  <c:v>0.71499999999999997</c:v>
                </c:pt>
              </c:numCache>
            </c:numRef>
          </c:val>
        </c:ser>
        <c:dLbls/>
        <c:marker val="1"/>
        <c:axId val="93324800"/>
        <c:axId val="93326720"/>
      </c:lineChart>
      <c:catAx>
        <c:axId val="933248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rPr>
                  <a:t>The share of total net wealth belonging to top decile wealth holders has become higher in the US than in Europe over the course of the 20</a:t>
                </a:r>
                <a:r>
                  <a:rPr lang="en-US" sz="1100" b="0" i="0" u="none" strike="noStrike" baseline="3000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rPr>
                  <a:t>th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rPr>
                  <a:t> century. But it is still smaller than what it was in Europe before World War 1.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rPr>
                  <a:t>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 pitchFamily="34" charset="0"/>
                    <a:ea typeface="Calibri"/>
                    <a:cs typeface="Arial" pitchFamily="34" charset="0"/>
                  </a:rPr>
                  <a:t>Sources and series: see piketty.pse</a:t>
                </a:r>
                <a:endParaRPr lang="en-US" sz="1000" b="0" i="0" u="none" strike="noStrike" baseline="0">
                  <a:solidFill>
                    <a:srgbClr val="000000"/>
                  </a:solidFill>
                  <a:latin typeface="Arial" pitchFamily="34" charset="0"/>
                  <a:ea typeface="Calibri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13310422134733202"/>
              <c:y val="0.9208102787827199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cross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326720"/>
        <c:crossesAt val="0"/>
        <c:auto val="1"/>
        <c:lblAlgn val="ctr"/>
        <c:lblOffset val="100"/>
        <c:tickLblSkip val="2"/>
        <c:tickMarkSkip val="2"/>
      </c:catAx>
      <c:valAx>
        <c:axId val="93326720"/>
        <c:scaling>
          <c:orientation val="minMax"/>
          <c:max val="1"/>
          <c:min val="0.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Share</a:t>
                </a:r>
                <a:r>
                  <a:rPr lang="fr-FR" baseline="0"/>
                  <a:t> of top wealth decile in total net wealth (decennial averages) 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9.7257217847769011E-3"/>
              <c:y val="0.1385353266652480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3324800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54027777777777797"/>
          <c:y val="9.5277363978151619E-2"/>
          <c:w val="0.37361111111111101"/>
          <c:h val="0.2598854366177200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3. Wealth-income</a:t>
            </a:r>
            <a:r>
              <a:rPr lang="fr-FR" baseline="0"/>
              <a:t> ratios</a:t>
            </a:r>
            <a:r>
              <a:rPr lang="fr-FR"/>
              <a:t>: Europe and the</a:t>
            </a:r>
            <a:r>
              <a:rPr lang="fr-FR" baseline="0"/>
              <a:t> U.S.</a:t>
            </a:r>
            <a:r>
              <a:rPr lang="fr-FR"/>
              <a:t>, 1900-2010</a:t>
            </a:r>
          </a:p>
        </c:rich>
      </c:tx>
      <c:layout>
        <c:manualLayout>
          <c:xMode val="edge"/>
          <c:yMode val="edge"/>
          <c:x val="0.18275862068965498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751506923704"/>
          <c:y val="8.1056607788891219E-2"/>
          <c:w val="0.85761813738799908"/>
          <c:h val="0.7730978260869561"/>
        </c:manualLayout>
      </c:layout>
      <c:scatterChart>
        <c:scatterStyle val="lineMarker"/>
        <c:ser>
          <c:idx val="6"/>
          <c:order val="0"/>
          <c:tx>
            <c:v>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DataF3!$A$9:$A$20</c:f>
              <c:numCache>
                <c:formatCode>General</c:formatCod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</c:numCache>
            </c:numRef>
          </c:xVal>
          <c:yVal>
            <c:numRef>
              <c:f>DataF3!$F$9:$F$20</c:f>
              <c:numCache>
                <c:formatCode>0%</c:formatCode>
                <c:ptCount val="12"/>
                <c:pt idx="0">
                  <c:v>6.6244917993755665</c:v>
                </c:pt>
                <c:pt idx="1">
                  <c:v>6.5874461925528891</c:v>
                </c:pt>
                <c:pt idx="2">
                  <c:v>3.4349955547153139</c:v>
                </c:pt>
                <c:pt idx="3">
                  <c:v>3.8622636738411331</c:v>
                </c:pt>
                <c:pt idx="4">
                  <c:v>3.175649106894995</c:v>
                </c:pt>
                <c:pt idx="5">
                  <c:v>2.3234388423458228</c:v>
                </c:pt>
                <c:pt idx="6">
                  <c:v>2.6730180228036051</c:v>
                </c:pt>
                <c:pt idx="7">
                  <c:v>2.8511052977721274</c:v>
                </c:pt>
                <c:pt idx="8">
                  <c:v>3.3115208947461983</c:v>
                </c:pt>
                <c:pt idx="9">
                  <c:v>4.0256849391281486</c:v>
                </c:pt>
                <c:pt idx="10">
                  <c:v>4.9003887459806919</c:v>
                </c:pt>
                <c:pt idx="11">
                  <c:v>5.4483713718338214</c:v>
                </c:pt>
              </c:numCache>
            </c:numRef>
          </c:yVal>
        </c:ser>
        <c:ser>
          <c:idx val="0"/>
          <c:order val="1"/>
          <c:tx>
            <c:v>U.S.</c:v>
          </c:tx>
          <c:spPr>
            <a:ln>
              <a:solidFill>
                <a:srgbClr val="000000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DataF3!$A$9:$A$20</c:f>
              <c:numCache>
                <c:formatCode>General</c:formatCode>
                <c:ptCount val="12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</c:numCache>
            </c:numRef>
          </c:xVal>
          <c:yVal>
            <c:numRef>
              <c:f>DataF3!$B$9:$B$20</c:f>
              <c:numCache>
                <c:formatCode>0%</c:formatCode>
                <c:ptCount val="12"/>
                <c:pt idx="0">
                  <c:v>4.3768529231279008</c:v>
                </c:pt>
                <c:pt idx="1">
                  <c:v>4.49992577768825</c:v>
                </c:pt>
                <c:pt idx="2">
                  <c:v>4.0694668777118208</c:v>
                </c:pt>
                <c:pt idx="3">
                  <c:v>4.8531715260506605</c:v>
                </c:pt>
                <c:pt idx="4">
                  <c:v>3.278740970877382</c:v>
                </c:pt>
                <c:pt idx="5">
                  <c:v>3.5615766691562092</c:v>
                </c:pt>
                <c:pt idx="6">
                  <c:v>3.6149770694248078</c:v>
                </c:pt>
                <c:pt idx="7">
                  <c:v>3.3197765398596837</c:v>
                </c:pt>
                <c:pt idx="8">
                  <c:v>3.5709503136359402</c:v>
                </c:pt>
                <c:pt idx="9">
                  <c:v>3.9230852881724898</c:v>
                </c:pt>
                <c:pt idx="10">
                  <c:v>4.4656085447498972</c:v>
                </c:pt>
                <c:pt idx="11">
                  <c:v>4.099218953934022</c:v>
                </c:pt>
              </c:numCache>
            </c:numRef>
          </c:yVal>
        </c:ser>
        <c:dLbls/>
        <c:axId val="95230208"/>
        <c:axId val="95261056"/>
      </c:scatterChart>
      <c:valAx>
        <c:axId val="95230208"/>
        <c:scaling>
          <c:orientation val="minMax"/>
          <c:max val="2010"/>
          <c:min val="190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Total net private wealth was worth about 6-7 years of national income in Europe prior to World War 1, down to 2-3 years in 1950-1960, back up to 5-6 years in 2000-2010. In the US, the U-shapped pattern was much less marked. </a:t>
                </a:r>
                <a:r>
                  <a:rPr lang="fr-FR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pikett.</a:t>
                </a:r>
              </a:p>
            </c:rich>
          </c:tx>
          <c:layout>
            <c:manualLayout>
              <c:xMode val="edge"/>
              <c:yMode val="edge"/>
              <c:x val="0.14072847682119205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5261056"/>
        <c:crosses val="autoZero"/>
        <c:crossBetween val="midCat"/>
        <c:majorUnit val="10"/>
      </c:valAx>
      <c:valAx>
        <c:axId val="95261056"/>
        <c:scaling>
          <c:orientation val="minMax"/>
          <c:max val="7"/>
          <c:min val="2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Total</a:t>
                </a:r>
                <a:r>
                  <a:rPr lang="fr-FR" baseline="0"/>
                  <a:t> market v</a:t>
                </a:r>
                <a:r>
                  <a:rPr lang="fr-FR"/>
                  <a:t>alue</a:t>
                </a:r>
                <a:r>
                  <a:rPr lang="fr-FR" baseline="0"/>
                  <a:t> of net private wealth (% national income)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</a:t>
                </a:r>
                <a:r>
                  <a:rPr lang="fr-FR" sz="1000" baseline="0">
                    <a:latin typeface="Arial Narrow" pitchFamily="34" charset="0"/>
                  </a:rPr>
                  <a:t>(decennial averages)</a:t>
                </a:r>
                <a:endParaRPr lang="fr-FR" sz="1000">
                  <a:latin typeface="Arial Narrow" pitchFamily="34" charset="0"/>
                </a:endParaRPr>
              </a:p>
            </c:rich>
          </c:tx>
          <c:layout>
            <c:manualLayout>
              <c:xMode val="edge"/>
              <c:yMode val="edge"/>
              <c:x val="5.5172413793103505E-3"/>
              <c:y val="0.16756348868553603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9523020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54056747216942702"/>
          <c:y val="0.18191831595374902"/>
          <c:w val="0.14190344827586204"/>
          <c:h val="0.2419426119032420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l%20couples%201970%20to%202004%20MFTTAWE%20comparis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G203"/>
  <sheetViews>
    <sheetView workbookViewId="0">
      <pane xSplit="1" ySplit="5" topLeftCell="B101" activePane="bottomRight" state="frozen"/>
      <selection pane="topRight" activeCell="B1" sqref="B1"/>
      <selection pane="bottomLeft" activeCell="A10" sqref="A10"/>
      <selection pane="bottomRight" activeCell="A118" sqref="A118"/>
    </sheetView>
  </sheetViews>
  <sheetFormatPr baseColWidth="10" defaultColWidth="10.77734375" defaultRowHeight="13.2"/>
  <cols>
    <col min="1" max="33" width="12.77734375" style="27" customWidth="1"/>
    <col min="34" max="16384" width="10.77734375" style="27"/>
  </cols>
  <sheetData>
    <row r="1" spans="1:33" ht="15.6">
      <c r="A1" s="6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5.6" thickBot="1">
      <c r="A2" s="28"/>
      <c r="B2" s="55"/>
      <c r="C2" s="5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34.799999999999997" customHeight="1" thickTop="1" thickBot="1">
      <c r="A3" s="87" t="s">
        <v>35</v>
      </c>
      <c r="B3" s="88"/>
      <c r="C3" s="88"/>
      <c r="D3" s="89"/>
      <c r="E3" s="89"/>
      <c r="F3" s="89"/>
      <c r="G3" s="89"/>
      <c r="H3" s="89"/>
      <c r="I3" s="89"/>
      <c r="J3" s="9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5.05" customHeight="1" thickTop="1">
      <c r="A4" s="54"/>
      <c r="B4" s="85" t="s">
        <v>21</v>
      </c>
      <c r="C4" s="86"/>
      <c r="D4" s="91" t="s">
        <v>34</v>
      </c>
      <c r="E4" s="91"/>
      <c r="F4" s="91"/>
      <c r="G4" s="91"/>
      <c r="H4" s="91"/>
      <c r="I4" s="91"/>
      <c r="J4" s="9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60" customHeight="1" thickBot="1">
      <c r="A5" s="53"/>
      <c r="B5" s="52" t="s">
        <v>33</v>
      </c>
      <c r="C5" s="51" t="s">
        <v>32</v>
      </c>
      <c r="D5" s="49" t="s">
        <v>0</v>
      </c>
      <c r="E5" s="50" t="s">
        <v>1</v>
      </c>
      <c r="F5" s="49" t="s">
        <v>3</v>
      </c>
      <c r="G5" s="47" t="s">
        <v>2</v>
      </c>
      <c r="H5" s="49" t="s">
        <v>22</v>
      </c>
      <c r="I5" s="48" t="s">
        <v>31</v>
      </c>
      <c r="J5" s="47" t="s">
        <v>30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5.6" thickTop="1">
      <c r="A6" s="44">
        <v>1900</v>
      </c>
      <c r="B6" s="43">
        <v>0.45858290780141847</v>
      </c>
      <c r="C6" s="42">
        <v>0.45858290780141847</v>
      </c>
      <c r="D6" s="30">
        <v>0.40500000000000003</v>
      </c>
      <c r="E6" s="43">
        <v>0.47075372340425531</v>
      </c>
      <c r="F6" s="30">
        <v>0.44999499999999998</v>
      </c>
      <c r="G6" s="42">
        <v>0.45500000000000002</v>
      </c>
      <c r="H6" s="30">
        <v>0.46104999999999996</v>
      </c>
      <c r="I6" s="45">
        <v>0.45919968085106383</v>
      </c>
      <c r="J6" s="42">
        <v>0.45858290780141847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15">
      <c r="A7" s="44">
        <f t="shared" ref="A7:A38" si="0">A6+1</f>
        <v>1901</v>
      </c>
      <c r="B7" s="43"/>
      <c r="C7" s="46"/>
      <c r="D7" s="29"/>
      <c r="E7" s="41"/>
      <c r="F7" s="29"/>
      <c r="G7" s="39"/>
      <c r="H7" s="29"/>
      <c r="I7" s="40"/>
      <c r="J7" s="39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15">
      <c r="A8" s="44">
        <f t="shared" si="0"/>
        <v>1902</v>
      </c>
      <c r="B8" s="43"/>
      <c r="C8" s="46"/>
      <c r="D8" s="29"/>
      <c r="E8" s="41"/>
      <c r="F8" s="29"/>
      <c r="G8" s="39"/>
      <c r="H8" s="29"/>
      <c r="I8" s="40"/>
      <c r="J8" s="3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5">
      <c r="A9" s="44">
        <f t="shared" si="0"/>
        <v>1903</v>
      </c>
      <c r="B9" s="43"/>
      <c r="C9" s="42"/>
      <c r="D9" s="29"/>
      <c r="E9" s="41"/>
      <c r="F9" s="29"/>
      <c r="G9" s="39"/>
      <c r="H9" s="29"/>
      <c r="I9" s="40"/>
      <c r="J9" s="3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>
      <c r="A10" s="44">
        <f t="shared" si="0"/>
        <v>1904</v>
      </c>
      <c r="B10" s="43"/>
      <c r="C10" s="46"/>
      <c r="D10" s="29"/>
      <c r="E10" s="41"/>
      <c r="F10" s="29"/>
      <c r="G10" s="39"/>
      <c r="H10" s="29"/>
      <c r="I10" s="40"/>
      <c r="J10" s="3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15">
      <c r="A11" s="44">
        <f t="shared" si="0"/>
        <v>1905</v>
      </c>
      <c r="B11" s="43"/>
      <c r="C11" s="46"/>
      <c r="D11" s="29"/>
      <c r="E11" s="41"/>
      <c r="F11" s="29"/>
      <c r="G11" s="39"/>
      <c r="H11" s="29"/>
      <c r="I11" s="40"/>
      <c r="J11" s="3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15">
      <c r="A12" s="44">
        <f t="shared" si="0"/>
        <v>1906</v>
      </c>
      <c r="B12" s="43"/>
      <c r="C12" s="46"/>
      <c r="D12" s="29"/>
      <c r="E12" s="41"/>
      <c r="F12" s="29"/>
      <c r="G12" s="39"/>
      <c r="H12" s="29"/>
      <c r="I12" s="40"/>
      <c r="J12" s="3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15">
      <c r="A13" s="44">
        <f t="shared" si="0"/>
        <v>1907</v>
      </c>
      <c r="B13" s="43"/>
      <c r="C13" s="46"/>
      <c r="D13" s="29"/>
      <c r="E13" s="41"/>
      <c r="F13" s="29"/>
      <c r="G13" s="39"/>
      <c r="H13" s="29"/>
      <c r="I13" s="40"/>
      <c r="J13" s="3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ht="15">
      <c r="A14" s="44">
        <f t="shared" si="0"/>
        <v>1908</v>
      </c>
      <c r="B14" s="43">
        <v>0.44869453900709222</v>
      </c>
      <c r="C14" s="42">
        <v>0.44869453900709222</v>
      </c>
      <c r="D14" s="29"/>
      <c r="E14" s="41"/>
      <c r="F14" s="29"/>
      <c r="G14" s="39"/>
      <c r="H14" s="29"/>
      <c r="I14" s="40"/>
      <c r="J14" s="3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ht="15">
      <c r="A15" s="44">
        <f t="shared" si="0"/>
        <v>1909</v>
      </c>
      <c r="B15" s="43">
        <v>0.45427283687943265</v>
      </c>
      <c r="C15" s="42">
        <v>0.45427283687943265</v>
      </c>
      <c r="D15" s="29"/>
      <c r="E15" s="41"/>
      <c r="F15" s="29"/>
      <c r="G15" s="39"/>
      <c r="H15" s="29"/>
      <c r="I15" s="40"/>
      <c r="J15" s="3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5">
      <c r="A16" s="44">
        <f t="shared" si="0"/>
        <v>1910</v>
      </c>
      <c r="B16" s="43">
        <v>0.45771670212765958</v>
      </c>
      <c r="C16" s="42">
        <v>0.45771670212765958</v>
      </c>
      <c r="D16" s="30">
        <v>0.40879648041149952</v>
      </c>
      <c r="E16" s="43">
        <v>0.47356755319148935</v>
      </c>
      <c r="F16" s="30">
        <v>0.43708625000000001</v>
      </c>
      <c r="G16" s="42">
        <v>0.46640104166666668</v>
      </c>
      <c r="H16" s="30">
        <v>0.45592499999999997</v>
      </c>
      <c r="I16" s="45">
        <v>0.458244961214539</v>
      </c>
      <c r="J16" s="42">
        <v>0.45901828161938535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15">
      <c r="A17" s="44">
        <f t="shared" si="0"/>
        <v>1911</v>
      </c>
      <c r="B17" s="43">
        <v>0.45781762411347521</v>
      </c>
      <c r="C17" s="42">
        <v>0.45311321808510641</v>
      </c>
      <c r="D17" s="29"/>
      <c r="E17" s="41"/>
      <c r="F17" s="29"/>
      <c r="G17" s="39"/>
      <c r="H17" s="29"/>
      <c r="I17" s="40"/>
      <c r="J17" s="3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15">
      <c r="A18" s="44">
        <f t="shared" si="0"/>
        <v>1912</v>
      </c>
      <c r="B18" s="43">
        <v>0.45619901300236404</v>
      </c>
      <c r="C18" s="42">
        <v>0.45612425975177301</v>
      </c>
      <c r="D18" s="29"/>
      <c r="E18" s="41"/>
      <c r="F18" s="29"/>
      <c r="G18" s="39"/>
      <c r="H18" s="29"/>
      <c r="I18" s="40"/>
      <c r="J18" s="3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15">
      <c r="A19" s="44">
        <f t="shared" si="0"/>
        <v>1913</v>
      </c>
      <c r="B19" s="43">
        <v>0.46433978723404251</v>
      </c>
      <c r="C19" s="42">
        <v>0.46433978723404251</v>
      </c>
      <c r="D19" s="29"/>
      <c r="E19" s="41"/>
      <c r="F19" s="29"/>
      <c r="G19" s="39"/>
      <c r="H19" s="29"/>
      <c r="I19" s="40"/>
      <c r="J19" s="3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5">
      <c r="A20" s="44">
        <f t="shared" si="0"/>
        <v>1914</v>
      </c>
      <c r="B20" s="43">
        <v>0.45108717494089828</v>
      </c>
      <c r="C20" s="42">
        <v>0.45108717494089828</v>
      </c>
      <c r="D20" s="29"/>
      <c r="E20" s="41"/>
      <c r="F20" s="29"/>
      <c r="G20" s="39"/>
      <c r="H20" s="29"/>
      <c r="I20" s="40"/>
      <c r="J20" s="39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5">
      <c r="A21" s="44">
        <f t="shared" si="0"/>
        <v>1915</v>
      </c>
      <c r="B21" s="43">
        <v>0.43618715130023639</v>
      </c>
      <c r="C21" s="42">
        <v>0.43618715130023639</v>
      </c>
      <c r="D21" s="29"/>
      <c r="E21" s="41"/>
      <c r="F21" s="29"/>
      <c r="G21" s="39"/>
      <c r="H21" s="29"/>
      <c r="I21" s="40"/>
      <c r="J21" s="3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">
      <c r="A22" s="44">
        <f t="shared" si="0"/>
        <v>1916</v>
      </c>
      <c r="B22" s="43">
        <v>0.45485537825059091</v>
      </c>
      <c r="C22" s="42">
        <v>0.46856653368794321</v>
      </c>
      <c r="D22" s="29"/>
      <c r="E22" s="41"/>
      <c r="F22" s="29"/>
      <c r="G22" s="39"/>
      <c r="H22" s="29"/>
      <c r="I22" s="40"/>
      <c r="J22" s="3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">
      <c r="A23" s="44">
        <f t="shared" si="0"/>
        <v>1917</v>
      </c>
      <c r="B23" s="43">
        <v>0.43845536643026001</v>
      </c>
      <c r="C23" s="42">
        <v>0.43845536643026001</v>
      </c>
      <c r="D23" s="29"/>
      <c r="E23" s="41"/>
      <c r="F23" s="29"/>
      <c r="G23" s="39"/>
      <c r="H23" s="29"/>
      <c r="I23" s="40"/>
      <c r="J23" s="39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">
      <c r="A24" s="44">
        <f t="shared" si="0"/>
        <v>1918</v>
      </c>
      <c r="B24" s="43">
        <v>0.41223222222222217</v>
      </c>
      <c r="C24" s="42">
        <v>0.41223222222222217</v>
      </c>
      <c r="D24" s="29"/>
      <c r="E24" s="41"/>
      <c r="F24" s="29"/>
      <c r="G24" s="39"/>
      <c r="H24" s="29"/>
      <c r="I24" s="40"/>
      <c r="J24" s="39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">
      <c r="A25" s="44">
        <f t="shared" si="0"/>
        <v>1919</v>
      </c>
      <c r="B25" s="43">
        <v>0.41529333333333335</v>
      </c>
      <c r="C25" s="42">
        <v>0.41624499999999998</v>
      </c>
      <c r="D25" s="29"/>
      <c r="E25" s="41"/>
      <c r="F25" s="29"/>
      <c r="G25" s="39"/>
      <c r="H25" s="29"/>
      <c r="I25" s="40"/>
      <c r="J25" s="39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">
      <c r="A26" s="44">
        <f t="shared" si="0"/>
        <v>1920</v>
      </c>
      <c r="B26" s="43">
        <v>0.401725</v>
      </c>
      <c r="C26" s="42">
        <v>0.38725000000000004</v>
      </c>
      <c r="D26" s="30">
        <v>0.44650999999999996</v>
      </c>
      <c r="E26" s="43">
        <v>0.41359000000000012</v>
      </c>
      <c r="F26" s="30">
        <v>0.38709000000000005</v>
      </c>
      <c r="G26" s="42">
        <v>0.41993000000000003</v>
      </c>
      <c r="H26" s="30">
        <v>0.35830000000000001</v>
      </c>
      <c r="I26" s="45">
        <v>0.39472750000000006</v>
      </c>
      <c r="J26" s="42">
        <v>0.40687000000000006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">
      <c r="A27" s="44">
        <f t="shared" si="0"/>
        <v>1921</v>
      </c>
      <c r="B27" s="43">
        <v>0.40252500000000002</v>
      </c>
      <c r="C27" s="42">
        <v>0.40252500000000002</v>
      </c>
      <c r="D27" s="29"/>
      <c r="E27" s="41"/>
      <c r="F27" s="29"/>
      <c r="G27" s="39"/>
      <c r="H27" s="29"/>
      <c r="I27" s="40"/>
      <c r="J27" s="3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">
      <c r="A28" s="44">
        <f t="shared" si="0"/>
        <v>1922</v>
      </c>
      <c r="B28" s="43">
        <v>0.41667500000000002</v>
      </c>
      <c r="C28" s="42">
        <v>0.41667500000000002</v>
      </c>
      <c r="D28" s="29"/>
      <c r="E28" s="41"/>
      <c r="F28" s="29"/>
      <c r="G28" s="39"/>
      <c r="H28" s="29"/>
      <c r="I28" s="40"/>
      <c r="J28" s="3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">
      <c r="A29" s="44">
        <f t="shared" si="0"/>
        <v>1923</v>
      </c>
      <c r="B29" s="43">
        <v>0.42777500000000002</v>
      </c>
      <c r="C29" s="42">
        <v>0.42777500000000002</v>
      </c>
      <c r="D29" s="29"/>
      <c r="E29" s="41"/>
      <c r="F29" s="29"/>
      <c r="G29" s="39"/>
      <c r="H29" s="29"/>
      <c r="I29" s="40"/>
      <c r="J29" s="3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">
      <c r="A30" s="44">
        <f t="shared" si="0"/>
        <v>1924</v>
      </c>
      <c r="B30" s="43">
        <v>0.41957500000000003</v>
      </c>
      <c r="C30" s="42">
        <v>0.41957500000000003</v>
      </c>
      <c r="D30" s="29"/>
      <c r="E30" s="41"/>
      <c r="F30" s="29"/>
      <c r="G30" s="39"/>
      <c r="H30" s="29"/>
      <c r="I30" s="40"/>
      <c r="J30" s="3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">
      <c r="A31" s="44">
        <f t="shared" si="0"/>
        <v>1925</v>
      </c>
      <c r="B31" s="43">
        <v>0.41438666666666668</v>
      </c>
      <c r="C31" s="42">
        <v>0.41438666666666668</v>
      </c>
      <c r="D31" s="29"/>
      <c r="E31" s="41"/>
      <c r="F31" s="29"/>
      <c r="G31" s="39"/>
      <c r="H31" s="29"/>
      <c r="I31" s="40"/>
      <c r="J31" s="3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">
      <c r="A32" s="44">
        <f t="shared" si="0"/>
        <v>1926</v>
      </c>
      <c r="B32" s="43">
        <v>0.40728666666666674</v>
      </c>
      <c r="C32" s="42">
        <v>0.40728666666666674</v>
      </c>
      <c r="D32" s="29"/>
      <c r="E32" s="41"/>
      <c r="F32" s="29"/>
      <c r="G32" s="39"/>
      <c r="H32" s="29"/>
      <c r="I32" s="40"/>
      <c r="J32" s="3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>
      <c r="A33" s="44">
        <f t="shared" si="0"/>
        <v>1927</v>
      </c>
      <c r="B33" s="43">
        <v>0.41038666666666668</v>
      </c>
      <c r="C33" s="42">
        <v>0.41038666666666668</v>
      </c>
      <c r="D33" s="29"/>
      <c r="E33" s="41"/>
      <c r="F33" s="29"/>
      <c r="G33" s="39"/>
      <c r="H33" s="29"/>
      <c r="I33" s="40"/>
      <c r="J33" s="3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">
      <c r="A34" s="44">
        <f t="shared" si="0"/>
        <v>1928</v>
      </c>
      <c r="B34" s="43">
        <v>0.40878666666666669</v>
      </c>
      <c r="C34" s="42">
        <v>0.40878666666666669</v>
      </c>
      <c r="D34" s="29"/>
      <c r="E34" s="41"/>
      <c r="F34" s="29"/>
      <c r="G34" s="39"/>
      <c r="H34" s="29"/>
      <c r="I34" s="40"/>
      <c r="J34" s="39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">
      <c r="A35" s="44">
        <f t="shared" si="0"/>
        <v>1929</v>
      </c>
      <c r="B35" s="43">
        <v>0.40385333333333334</v>
      </c>
      <c r="C35" s="42">
        <v>0.40385333333333334</v>
      </c>
      <c r="D35" s="29"/>
      <c r="E35" s="41"/>
      <c r="F35" s="29"/>
      <c r="G35" s="39"/>
      <c r="H35" s="29"/>
      <c r="I35" s="40"/>
      <c r="J35" s="39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">
      <c r="A36" s="44">
        <f t="shared" si="0"/>
        <v>1930</v>
      </c>
      <c r="B36" s="43">
        <v>0.40807500000000002</v>
      </c>
      <c r="C36" s="42">
        <v>0.40008333333333335</v>
      </c>
      <c r="D36" s="30">
        <v>0.45106000000000002</v>
      </c>
      <c r="E36" s="43">
        <v>0.39303499999999997</v>
      </c>
      <c r="F36" s="30">
        <v>0.42019999999999996</v>
      </c>
      <c r="G36" s="42">
        <v>0.43088999999999988</v>
      </c>
      <c r="H36" s="30">
        <v>0.3755</v>
      </c>
      <c r="I36" s="45">
        <v>0.40490624999999997</v>
      </c>
      <c r="J36" s="42">
        <v>0.41470833333333329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">
      <c r="A37" s="44">
        <f t="shared" si="0"/>
        <v>1931</v>
      </c>
      <c r="B37" s="43">
        <v>0.40507499999999996</v>
      </c>
      <c r="C37" s="42">
        <v>0.40507499999999996</v>
      </c>
      <c r="D37" s="29"/>
      <c r="E37" s="41"/>
      <c r="F37" s="29"/>
      <c r="G37" s="39"/>
      <c r="H37" s="29"/>
      <c r="I37" s="40"/>
      <c r="J37" s="3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">
      <c r="A38" s="44">
        <f t="shared" si="0"/>
        <v>1932</v>
      </c>
      <c r="B38" s="43">
        <v>0.41758333333333325</v>
      </c>
      <c r="C38" s="42">
        <v>0.41758333333333325</v>
      </c>
      <c r="D38" s="29"/>
      <c r="E38" s="41"/>
      <c r="F38" s="29"/>
      <c r="G38" s="39"/>
      <c r="H38" s="29"/>
      <c r="I38" s="40"/>
      <c r="J38" s="3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">
      <c r="A39" s="44">
        <f t="shared" ref="A39:A70" si="1">A38+1</f>
        <v>1933</v>
      </c>
      <c r="B39" s="43">
        <v>0.42011666666666664</v>
      </c>
      <c r="C39" s="42">
        <v>0.42011666666666664</v>
      </c>
      <c r="D39" s="29"/>
      <c r="E39" s="41"/>
      <c r="F39" s="29"/>
      <c r="G39" s="39"/>
      <c r="H39" s="29"/>
      <c r="I39" s="40"/>
      <c r="J39" s="3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">
      <c r="A40" s="44">
        <f t="shared" si="1"/>
        <v>1934</v>
      </c>
      <c r="B40" s="43">
        <v>0.41814999999999997</v>
      </c>
      <c r="C40" s="42">
        <v>0.40876249999999997</v>
      </c>
      <c r="D40" s="29"/>
      <c r="E40" s="41"/>
      <c r="F40" s="29"/>
      <c r="G40" s="39"/>
      <c r="H40" s="29"/>
      <c r="I40" s="40"/>
      <c r="J40" s="3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">
      <c r="A41" s="44">
        <f t="shared" si="1"/>
        <v>1935</v>
      </c>
      <c r="B41" s="43">
        <v>0.43065000000000003</v>
      </c>
      <c r="C41" s="42">
        <v>0.41343750000000001</v>
      </c>
      <c r="D41" s="29"/>
      <c r="E41" s="41"/>
      <c r="F41" s="29"/>
      <c r="G41" s="39"/>
      <c r="H41" s="29"/>
      <c r="I41" s="40"/>
      <c r="J41" s="3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">
      <c r="A42" s="44">
        <f t="shared" si="1"/>
        <v>1936</v>
      </c>
      <c r="B42" s="43">
        <v>0.41628333333333334</v>
      </c>
      <c r="C42" s="42">
        <v>0.41628333333333334</v>
      </c>
      <c r="D42" s="29"/>
      <c r="E42" s="41"/>
      <c r="F42" s="29"/>
      <c r="G42" s="39"/>
      <c r="H42" s="29"/>
      <c r="I42" s="40"/>
      <c r="J42" s="3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">
      <c r="A43" s="44">
        <f t="shared" si="1"/>
        <v>1937</v>
      </c>
      <c r="B43" s="43">
        <v>0.41243333333333326</v>
      </c>
      <c r="C43" s="42">
        <v>0.41243333333333326</v>
      </c>
      <c r="D43" s="29"/>
      <c r="E43" s="41"/>
      <c r="F43" s="29"/>
      <c r="G43" s="39"/>
      <c r="H43" s="29"/>
      <c r="I43" s="40"/>
      <c r="J43" s="3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">
      <c r="A44" s="44">
        <f t="shared" si="1"/>
        <v>1938</v>
      </c>
      <c r="B44" s="43">
        <v>0.41579999999999995</v>
      </c>
      <c r="C44" s="42">
        <v>0.41579999999999995</v>
      </c>
      <c r="D44" s="29"/>
      <c r="E44" s="41"/>
      <c r="F44" s="29"/>
      <c r="G44" s="39"/>
      <c r="H44" s="29"/>
      <c r="I44" s="40"/>
      <c r="J44" s="3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">
      <c r="A45" s="44">
        <f t="shared" si="1"/>
        <v>1939</v>
      </c>
      <c r="B45" s="43">
        <v>0.38065000000000004</v>
      </c>
      <c r="C45" s="42">
        <v>0.38065000000000004</v>
      </c>
      <c r="D45" s="29"/>
      <c r="E45" s="41"/>
      <c r="F45" s="29"/>
      <c r="G45" s="39"/>
      <c r="H45" s="29"/>
      <c r="I45" s="40"/>
      <c r="J45" s="3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">
      <c r="A46" s="44">
        <f t="shared" si="1"/>
        <v>1940</v>
      </c>
      <c r="B46" s="43">
        <v>0.37819999999999998</v>
      </c>
      <c r="C46" s="42">
        <v>0.37819999999999998</v>
      </c>
      <c r="D46" s="30">
        <v>0.36477999999999999</v>
      </c>
      <c r="E46" s="43">
        <v>0.33923999999999993</v>
      </c>
      <c r="F46" s="30">
        <v>0.34399999999999997</v>
      </c>
      <c r="G46" s="42">
        <v>0.33484999999999998</v>
      </c>
      <c r="H46" s="30">
        <v>0.33283750000000006</v>
      </c>
      <c r="I46" s="45">
        <v>0.33773187500000001</v>
      </c>
      <c r="J46" s="42">
        <v>0.33936333333333329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">
      <c r="A47" s="44">
        <f t="shared" si="1"/>
        <v>1941</v>
      </c>
      <c r="B47" s="43">
        <v>0.36945</v>
      </c>
      <c r="C47" s="42">
        <v>0.35993333333333338</v>
      </c>
      <c r="D47" s="29"/>
      <c r="E47" s="41"/>
      <c r="F47" s="29"/>
      <c r="G47" s="39"/>
      <c r="H47" s="29"/>
      <c r="I47" s="40"/>
      <c r="J47" s="3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">
      <c r="A48" s="44">
        <f t="shared" si="1"/>
        <v>1942</v>
      </c>
      <c r="B48" s="43">
        <v>0.34555000000000002</v>
      </c>
      <c r="C48" s="42">
        <v>0.34555000000000002</v>
      </c>
      <c r="D48" s="29"/>
      <c r="E48" s="41"/>
      <c r="F48" s="29"/>
      <c r="G48" s="39"/>
      <c r="H48" s="29"/>
      <c r="I48" s="40"/>
      <c r="J48" s="3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">
      <c r="A49" s="44">
        <f t="shared" si="1"/>
        <v>1943</v>
      </c>
      <c r="B49" s="43">
        <v>0.32955000000000001</v>
      </c>
      <c r="C49" s="42">
        <v>0.33839999999999998</v>
      </c>
      <c r="D49" s="29"/>
      <c r="E49" s="41"/>
      <c r="F49" s="29"/>
      <c r="G49" s="39"/>
      <c r="H49" s="29"/>
      <c r="I49" s="40"/>
      <c r="J49" s="3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">
      <c r="A50" s="44">
        <f t="shared" si="1"/>
        <v>1944</v>
      </c>
      <c r="B50" s="43">
        <v>0.31435000000000002</v>
      </c>
      <c r="C50" s="42">
        <v>0.32570000000000005</v>
      </c>
      <c r="D50" s="29"/>
      <c r="E50" s="41"/>
      <c r="F50" s="29"/>
      <c r="G50" s="39"/>
      <c r="H50" s="29"/>
      <c r="I50" s="40"/>
      <c r="J50" s="3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">
      <c r="A51" s="44">
        <f t="shared" si="1"/>
        <v>1945</v>
      </c>
      <c r="B51" s="43">
        <v>0.31674999999999998</v>
      </c>
      <c r="C51" s="42">
        <v>0.32526666666666665</v>
      </c>
      <c r="D51" s="29"/>
      <c r="E51" s="41"/>
      <c r="F51" s="29"/>
      <c r="G51" s="39"/>
      <c r="H51" s="29"/>
      <c r="I51" s="40"/>
      <c r="J51" s="3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">
      <c r="A52" s="44">
        <f t="shared" si="1"/>
        <v>1946</v>
      </c>
      <c r="B52" s="43">
        <v>0.33509999999999995</v>
      </c>
      <c r="C52" s="42">
        <v>0.33769999999999994</v>
      </c>
      <c r="D52" s="29"/>
      <c r="E52" s="41"/>
      <c r="F52" s="29"/>
      <c r="G52" s="39"/>
      <c r="H52" s="29"/>
      <c r="I52" s="40"/>
      <c r="J52" s="3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">
      <c r="A53" s="44">
        <f t="shared" si="1"/>
        <v>1947</v>
      </c>
      <c r="B53" s="43">
        <v>0.33295000000000002</v>
      </c>
      <c r="C53" s="42">
        <v>0.32893333333333336</v>
      </c>
      <c r="D53" s="29"/>
      <c r="E53" s="41"/>
      <c r="F53" s="29"/>
      <c r="G53" s="39"/>
      <c r="H53" s="29"/>
      <c r="I53" s="40"/>
      <c r="J53" s="3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">
      <c r="A54" s="44">
        <f t="shared" si="1"/>
        <v>1948</v>
      </c>
      <c r="B54" s="43">
        <v>0.32629999999999998</v>
      </c>
      <c r="C54" s="42">
        <v>0.3201</v>
      </c>
      <c r="D54" s="29"/>
      <c r="E54" s="41"/>
      <c r="F54" s="29"/>
      <c r="G54" s="39"/>
      <c r="H54" s="29"/>
      <c r="I54" s="40"/>
      <c r="J54" s="3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">
      <c r="A55" s="44">
        <f t="shared" si="1"/>
        <v>1949</v>
      </c>
      <c r="B55" s="43">
        <v>0.32225000000000004</v>
      </c>
      <c r="C55" s="42">
        <v>0.316</v>
      </c>
      <c r="D55" s="29"/>
      <c r="E55" s="41"/>
      <c r="F55" s="29"/>
      <c r="G55" s="39"/>
      <c r="H55" s="29"/>
      <c r="I55" s="40"/>
      <c r="J55" s="39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">
      <c r="A56" s="44">
        <f t="shared" si="1"/>
        <v>1950</v>
      </c>
      <c r="B56" s="43">
        <v>0.33184999999999998</v>
      </c>
      <c r="C56" s="42">
        <v>0.32206666666666667</v>
      </c>
      <c r="D56" s="30">
        <v>0.33688999999999997</v>
      </c>
      <c r="E56" s="43">
        <v>0.30343333333333333</v>
      </c>
      <c r="F56" s="30">
        <v>0.33199999999999996</v>
      </c>
      <c r="G56" s="42">
        <v>0.33795999999999998</v>
      </c>
      <c r="H56" s="30">
        <v>0.29442000000000002</v>
      </c>
      <c r="I56" s="45">
        <v>0.31695333333333331</v>
      </c>
      <c r="J56" s="42">
        <v>0.32446444444444444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">
      <c r="A57" s="44">
        <f t="shared" si="1"/>
        <v>1951</v>
      </c>
      <c r="B57" s="43">
        <v>0.32300000000000001</v>
      </c>
      <c r="C57" s="42">
        <v>0.31479999999999997</v>
      </c>
      <c r="D57" s="29"/>
      <c r="E57" s="41"/>
      <c r="F57" s="29"/>
      <c r="G57" s="39"/>
      <c r="H57" s="29"/>
      <c r="I57" s="40"/>
      <c r="J57" s="39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">
      <c r="A58" s="44">
        <f t="shared" si="1"/>
        <v>1952</v>
      </c>
      <c r="B58" s="43">
        <v>0.32084999999999997</v>
      </c>
      <c r="C58" s="42">
        <v>0.31083333333333335</v>
      </c>
      <c r="D58" s="29"/>
      <c r="E58" s="41"/>
      <c r="F58" s="29"/>
      <c r="G58" s="39"/>
      <c r="H58" s="29"/>
      <c r="I58" s="40"/>
      <c r="J58" s="3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">
      <c r="A59" s="44">
        <f t="shared" si="1"/>
        <v>1953</v>
      </c>
      <c r="B59" s="43">
        <v>0.31695000000000001</v>
      </c>
      <c r="C59" s="42">
        <v>0.30996666666666667</v>
      </c>
      <c r="D59" s="29"/>
      <c r="E59" s="41"/>
      <c r="F59" s="29"/>
      <c r="G59" s="39"/>
      <c r="H59" s="29"/>
      <c r="I59" s="40"/>
      <c r="J59" s="39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">
      <c r="A60" s="44">
        <f t="shared" si="1"/>
        <v>1954</v>
      </c>
      <c r="B60" s="43">
        <v>0.32079999999999997</v>
      </c>
      <c r="C60" s="42">
        <v>0.31123333333333331</v>
      </c>
      <c r="D60" s="29"/>
      <c r="E60" s="41"/>
      <c r="F60" s="29"/>
      <c r="G60" s="39"/>
      <c r="H60" s="29"/>
      <c r="I60" s="40"/>
      <c r="J60" s="39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">
      <c r="A61" s="44">
        <f t="shared" si="1"/>
        <v>1955</v>
      </c>
      <c r="B61" s="43">
        <v>0.32340000000000002</v>
      </c>
      <c r="C61" s="42">
        <v>0.3116666666666667</v>
      </c>
      <c r="D61" s="29"/>
      <c r="E61" s="41"/>
      <c r="F61" s="29"/>
      <c r="G61" s="39"/>
      <c r="H61" s="29"/>
      <c r="I61" s="40"/>
      <c r="J61" s="39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">
      <c r="A62" s="44">
        <f t="shared" si="1"/>
        <v>1956</v>
      </c>
      <c r="B62" s="43">
        <v>0.32034999999999997</v>
      </c>
      <c r="C62" s="42">
        <v>0.30966666666666665</v>
      </c>
      <c r="D62" s="29"/>
      <c r="E62" s="41"/>
      <c r="F62" s="29"/>
      <c r="G62" s="39"/>
      <c r="H62" s="29"/>
      <c r="I62" s="40"/>
      <c r="J62" s="39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">
      <c r="A63" s="44">
        <f t="shared" si="1"/>
        <v>1957</v>
      </c>
      <c r="B63" s="43">
        <v>0.32133333333333336</v>
      </c>
      <c r="C63" s="42">
        <v>0.314025</v>
      </c>
      <c r="D63" s="29"/>
      <c r="E63" s="41"/>
      <c r="F63" s="29"/>
      <c r="G63" s="39"/>
      <c r="H63" s="29"/>
      <c r="I63" s="40"/>
      <c r="J63" s="39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">
      <c r="A64" s="44">
        <f t="shared" si="1"/>
        <v>1958</v>
      </c>
      <c r="B64" s="43">
        <v>0.31884999999999997</v>
      </c>
      <c r="C64" s="42">
        <v>0.31096666666666667</v>
      </c>
      <c r="D64" s="29"/>
      <c r="E64" s="41"/>
      <c r="F64" s="29"/>
      <c r="G64" s="39"/>
      <c r="H64" s="29"/>
      <c r="I64" s="40"/>
      <c r="J64" s="3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">
      <c r="A65" s="44">
        <f t="shared" si="1"/>
        <v>1959</v>
      </c>
      <c r="B65" s="43">
        <v>0.32920000000000005</v>
      </c>
      <c r="C65" s="42">
        <v>0.31966666666666671</v>
      </c>
      <c r="D65" s="29"/>
      <c r="E65" s="41"/>
      <c r="F65" s="29"/>
      <c r="G65" s="39"/>
      <c r="H65" s="29"/>
      <c r="I65" s="40"/>
      <c r="J65" s="39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">
      <c r="A66" s="44">
        <f t="shared" si="1"/>
        <v>1960</v>
      </c>
      <c r="B66" s="43">
        <v>0.33169999999999999</v>
      </c>
      <c r="C66" s="42">
        <v>0.32229999999999998</v>
      </c>
      <c r="D66" s="30">
        <v>0.34130000000000005</v>
      </c>
      <c r="E66" s="43">
        <v>0.29368888888888883</v>
      </c>
      <c r="F66" s="30">
        <v>0.31</v>
      </c>
      <c r="G66" s="42">
        <v>0.36063999999999996</v>
      </c>
      <c r="H66" s="30">
        <v>0.30054999999999998</v>
      </c>
      <c r="I66" s="45">
        <v>0.31621972222222217</v>
      </c>
      <c r="J66" s="42">
        <v>0.32144296296296293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">
      <c r="A67" s="44">
        <f t="shared" si="1"/>
        <v>1961</v>
      </c>
      <c r="B67" s="43">
        <v>0.34110000000000001</v>
      </c>
      <c r="C67" s="42">
        <v>0.3286</v>
      </c>
      <c r="D67" s="29"/>
      <c r="E67" s="41"/>
      <c r="F67" s="29"/>
      <c r="G67" s="39"/>
      <c r="H67" s="29"/>
      <c r="I67" s="40"/>
      <c r="J67" s="39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">
      <c r="A68" s="44">
        <f t="shared" si="1"/>
        <v>1962</v>
      </c>
      <c r="B68" s="43">
        <v>0.32624999999999998</v>
      </c>
      <c r="C68" s="42">
        <v>0.3177666666666667</v>
      </c>
      <c r="D68" s="29"/>
      <c r="E68" s="41"/>
      <c r="F68" s="29"/>
      <c r="G68" s="39"/>
      <c r="H68" s="29"/>
      <c r="I68" s="40"/>
      <c r="J68" s="39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">
      <c r="A69" s="44">
        <f t="shared" si="1"/>
        <v>1963</v>
      </c>
      <c r="B69" s="43">
        <v>0.33174999999999999</v>
      </c>
      <c r="C69" s="42">
        <v>0.32100000000000001</v>
      </c>
      <c r="D69" s="29"/>
      <c r="E69" s="41"/>
      <c r="F69" s="29"/>
      <c r="G69" s="39"/>
      <c r="H69" s="29"/>
      <c r="I69" s="40"/>
      <c r="J69" s="39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">
      <c r="A70" s="44">
        <f t="shared" si="1"/>
        <v>1964</v>
      </c>
      <c r="B70" s="43">
        <v>0.33374999999999999</v>
      </c>
      <c r="C70" s="42">
        <v>0.32183333333333336</v>
      </c>
      <c r="D70" s="29"/>
      <c r="E70" s="41"/>
      <c r="F70" s="29"/>
      <c r="G70" s="39"/>
      <c r="H70" s="29"/>
      <c r="I70" s="40"/>
      <c r="J70" s="39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">
      <c r="A71" s="44">
        <f t="shared" ref="A71:A102" si="2">A70+1</f>
        <v>1965</v>
      </c>
      <c r="B71" s="43">
        <v>0.32776666666666671</v>
      </c>
      <c r="C71" s="42">
        <v>0.32005</v>
      </c>
      <c r="D71" s="29"/>
      <c r="E71" s="41"/>
      <c r="F71" s="29"/>
      <c r="G71" s="39"/>
      <c r="H71" s="29"/>
      <c r="I71" s="40"/>
      <c r="J71" s="39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">
      <c r="A72" s="44">
        <f t="shared" si="2"/>
        <v>1966</v>
      </c>
      <c r="B72" s="43">
        <v>0.32700000000000001</v>
      </c>
      <c r="C72" s="42">
        <v>0.31659999999999999</v>
      </c>
      <c r="D72" s="29"/>
      <c r="E72" s="41"/>
      <c r="F72" s="29"/>
      <c r="G72" s="39"/>
      <c r="H72" s="29"/>
      <c r="I72" s="40"/>
      <c r="J72" s="39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">
      <c r="A73" s="44">
        <f t="shared" si="2"/>
        <v>1967</v>
      </c>
      <c r="B73" s="43">
        <v>0.32495000000000002</v>
      </c>
      <c r="C73" s="42">
        <v>0.31773333333333337</v>
      </c>
      <c r="D73" s="29"/>
      <c r="E73" s="41"/>
      <c r="F73" s="29"/>
      <c r="G73" s="39"/>
      <c r="H73" s="29"/>
      <c r="I73" s="40"/>
      <c r="J73" s="39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">
      <c r="A74" s="44">
        <f t="shared" si="2"/>
        <v>1968</v>
      </c>
      <c r="B74" s="43">
        <v>0.31216666666666665</v>
      </c>
      <c r="C74" s="42">
        <v>0.31010000000000004</v>
      </c>
      <c r="D74" s="29"/>
      <c r="E74" s="41"/>
      <c r="F74" s="29"/>
      <c r="G74" s="39"/>
      <c r="H74" s="29"/>
      <c r="I74" s="40"/>
      <c r="J74" s="39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">
      <c r="A75" s="44">
        <f t="shared" si="2"/>
        <v>1969</v>
      </c>
      <c r="B75" s="43">
        <v>0.31340000000000001</v>
      </c>
      <c r="C75" s="42">
        <v>0.309</v>
      </c>
      <c r="D75" s="29"/>
      <c r="E75" s="41"/>
      <c r="F75" s="29"/>
      <c r="G75" s="39"/>
      <c r="H75" s="29"/>
      <c r="I75" s="40"/>
      <c r="J75" s="39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">
      <c r="A76" s="44">
        <f t="shared" si="2"/>
        <v>1970</v>
      </c>
      <c r="B76" s="43">
        <v>0.30980000000000002</v>
      </c>
      <c r="C76" s="42">
        <v>0.3044</v>
      </c>
      <c r="D76" s="30">
        <v>0.33432000000000001</v>
      </c>
      <c r="E76" s="43">
        <v>0.28323999999999999</v>
      </c>
      <c r="F76" s="30">
        <v>0.3136666666666667</v>
      </c>
      <c r="G76" s="42">
        <v>0.32744000000000001</v>
      </c>
      <c r="H76" s="30">
        <v>0.26434999999999997</v>
      </c>
      <c r="I76" s="45">
        <v>0.29717416666666663</v>
      </c>
      <c r="J76" s="42">
        <v>0.30811555555555553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">
      <c r="A77" s="44">
        <f t="shared" si="2"/>
        <v>1971</v>
      </c>
      <c r="B77" s="43">
        <v>0.31480000000000002</v>
      </c>
      <c r="C77" s="42">
        <v>0.30700000000000005</v>
      </c>
      <c r="D77" s="29"/>
      <c r="E77" s="41"/>
      <c r="F77" s="29"/>
      <c r="G77" s="39"/>
      <c r="H77" s="29"/>
      <c r="I77" s="40"/>
      <c r="J77" s="39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">
      <c r="A78" s="44">
        <f t="shared" si="2"/>
        <v>1972</v>
      </c>
      <c r="B78" s="43">
        <v>0.30964999999999998</v>
      </c>
      <c r="C78" s="42">
        <v>0.2994</v>
      </c>
      <c r="D78" s="29"/>
      <c r="E78" s="41"/>
      <c r="F78" s="29"/>
      <c r="G78" s="39"/>
      <c r="H78" s="29"/>
      <c r="I78" s="40"/>
      <c r="J78" s="39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">
      <c r="A79" s="44">
        <f t="shared" si="2"/>
        <v>1973</v>
      </c>
      <c r="B79" s="43">
        <v>0.31104999999999994</v>
      </c>
      <c r="C79" s="42">
        <v>0.2992333333333333</v>
      </c>
      <c r="D79" s="29"/>
      <c r="E79" s="41"/>
      <c r="F79" s="29"/>
      <c r="G79" s="39"/>
      <c r="H79" s="29"/>
      <c r="I79" s="40"/>
      <c r="J79" s="39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">
      <c r="A80" s="44">
        <f t="shared" si="2"/>
        <v>1974</v>
      </c>
      <c r="B80" s="43">
        <v>0.30743333333333328</v>
      </c>
      <c r="C80" s="42">
        <v>0.29824999999999996</v>
      </c>
      <c r="D80" s="29"/>
      <c r="E80" s="41"/>
      <c r="F80" s="29"/>
      <c r="G80" s="39"/>
      <c r="H80" s="29"/>
      <c r="I80" s="40"/>
      <c r="J80" s="39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">
      <c r="A81" s="44">
        <f t="shared" si="2"/>
        <v>1975</v>
      </c>
      <c r="B81" s="43">
        <v>0.30614999999999998</v>
      </c>
      <c r="C81" s="42">
        <v>0.29203333333333331</v>
      </c>
      <c r="D81" s="29"/>
      <c r="E81" s="41"/>
      <c r="F81" s="29"/>
      <c r="G81" s="39"/>
      <c r="H81" s="29"/>
      <c r="I81" s="40"/>
      <c r="J81" s="39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5">
      <c r="A82" s="44">
        <f t="shared" si="2"/>
        <v>1976</v>
      </c>
      <c r="B82" s="43">
        <v>0.3054</v>
      </c>
      <c r="C82" s="42">
        <v>0.28876666666666667</v>
      </c>
      <c r="D82" s="29"/>
      <c r="E82" s="41"/>
      <c r="F82" s="29"/>
      <c r="G82" s="39"/>
      <c r="H82" s="29"/>
      <c r="I82" s="40"/>
      <c r="J82" s="39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5">
      <c r="A83" s="44">
        <f t="shared" si="2"/>
        <v>1977</v>
      </c>
      <c r="B83" s="43">
        <v>0.30380000000000001</v>
      </c>
      <c r="C83" s="42">
        <v>0.28964999999999996</v>
      </c>
      <c r="D83" s="29"/>
      <c r="E83" s="41"/>
      <c r="F83" s="29"/>
      <c r="G83" s="39"/>
      <c r="H83" s="29"/>
      <c r="I83" s="40"/>
      <c r="J83" s="39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5">
      <c r="A84" s="44">
        <f t="shared" si="2"/>
        <v>1978</v>
      </c>
      <c r="B84" s="43">
        <v>0.29579999999999995</v>
      </c>
      <c r="C84" s="42">
        <v>0.27716666666666662</v>
      </c>
      <c r="D84" s="29"/>
      <c r="E84" s="41"/>
      <c r="F84" s="29"/>
      <c r="G84" s="39"/>
      <c r="H84" s="29"/>
      <c r="I84" s="40"/>
      <c r="J84" s="39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5">
      <c r="A85" s="44">
        <f t="shared" si="2"/>
        <v>1979</v>
      </c>
      <c r="B85" s="43">
        <v>0.29700000000000004</v>
      </c>
      <c r="C85" s="42">
        <v>0.27623333333333333</v>
      </c>
      <c r="D85" s="29"/>
      <c r="E85" s="41"/>
      <c r="F85" s="29"/>
      <c r="G85" s="39"/>
      <c r="H85" s="29"/>
      <c r="I85" s="40"/>
      <c r="J85" s="39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5">
      <c r="A86" s="44">
        <f t="shared" si="2"/>
        <v>1980</v>
      </c>
      <c r="B86" s="43">
        <v>0.31180000000000002</v>
      </c>
      <c r="C86" s="42">
        <v>0.28363333333333335</v>
      </c>
      <c r="D86" s="30">
        <v>0.37476999999999994</v>
      </c>
      <c r="E86" s="43">
        <v>0.32639999999999997</v>
      </c>
      <c r="F86" s="30">
        <v>0.316025</v>
      </c>
      <c r="G86" s="42">
        <v>0.31097999999999998</v>
      </c>
      <c r="H86" s="30">
        <v>0.22448000000000001</v>
      </c>
      <c r="I86" s="45">
        <v>0.29447125000000002</v>
      </c>
      <c r="J86" s="42">
        <v>0.3178016666666667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5">
      <c r="A87" s="44">
        <f t="shared" si="2"/>
        <v>1981</v>
      </c>
      <c r="B87" s="43">
        <v>0.30880000000000002</v>
      </c>
      <c r="C87" s="42">
        <v>0.28053333333333336</v>
      </c>
      <c r="D87" s="29"/>
      <c r="E87" s="41"/>
      <c r="F87" s="29"/>
      <c r="G87" s="39"/>
      <c r="H87" s="29"/>
      <c r="I87" s="40"/>
      <c r="J87" s="39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5">
      <c r="A88" s="44">
        <f t="shared" si="2"/>
        <v>1982</v>
      </c>
      <c r="B88" s="43">
        <v>0.30580000000000002</v>
      </c>
      <c r="C88" s="42">
        <v>0.27829999999999999</v>
      </c>
      <c r="D88" s="29"/>
      <c r="E88" s="41"/>
      <c r="F88" s="29"/>
      <c r="G88" s="39"/>
      <c r="H88" s="29"/>
      <c r="I88" s="40"/>
      <c r="J88" s="39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5">
      <c r="A89" s="44">
        <f t="shared" si="2"/>
        <v>1983</v>
      </c>
      <c r="B89" s="43">
        <v>0.30946666666666667</v>
      </c>
      <c r="C89" s="42">
        <v>0.28815000000000002</v>
      </c>
      <c r="D89" s="29"/>
      <c r="E89" s="41"/>
      <c r="F89" s="29"/>
      <c r="G89" s="39"/>
      <c r="H89" s="29"/>
      <c r="I89" s="40"/>
      <c r="J89" s="39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5">
      <c r="A90" s="44">
        <f t="shared" si="2"/>
        <v>1984</v>
      </c>
      <c r="B90" s="43">
        <v>0.31520000000000004</v>
      </c>
      <c r="C90" s="42">
        <v>0.28446666666666665</v>
      </c>
      <c r="D90" s="29"/>
      <c r="E90" s="41"/>
      <c r="F90" s="29"/>
      <c r="G90" s="39"/>
      <c r="H90" s="29"/>
      <c r="I90" s="40"/>
      <c r="J90" s="39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5">
      <c r="A91" s="44">
        <f t="shared" si="2"/>
        <v>1985</v>
      </c>
      <c r="B91" s="43">
        <v>0.31850000000000001</v>
      </c>
      <c r="C91" s="42">
        <v>0.28676666666666667</v>
      </c>
      <c r="D91" s="29"/>
      <c r="E91" s="41"/>
      <c r="F91" s="29"/>
      <c r="G91" s="39"/>
      <c r="H91" s="29"/>
      <c r="I91" s="40"/>
      <c r="J91" s="39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5">
      <c r="A92" s="44">
        <f t="shared" si="2"/>
        <v>1986</v>
      </c>
      <c r="B92" s="43">
        <v>0.31900000000000001</v>
      </c>
      <c r="C92" s="42">
        <v>0.29512500000000003</v>
      </c>
      <c r="D92" s="29"/>
      <c r="E92" s="41"/>
      <c r="F92" s="29"/>
      <c r="G92" s="39"/>
      <c r="H92" s="29"/>
      <c r="I92" s="40"/>
      <c r="J92" s="39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ht="15">
      <c r="A93" s="44">
        <f t="shared" si="2"/>
        <v>1987</v>
      </c>
      <c r="B93" s="43">
        <v>0.32500000000000001</v>
      </c>
      <c r="C93" s="42">
        <v>0.2918</v>
      </c>
      <c r="D93" s="29"/>
      <c r="E93" s="41"/>
      <c r="F93" s="29"/>
      <c r="G93" s="39"/>
      <c r="H93" s="29"/>
      <c r="I93" s="40"/>
      <c r="J93" s="39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ht="15">
      <c r="A94" s="44">
        <f t="shared" si="2"/>
        <v>1988</v>
      </c>
      <c r="B94" s="43">
        <v>0.33150000000000002</v>
      </c>
      <c r="C94" s="42">
        <v>0.29610000000000003</v>
      </c>
      <c r="D94" s="29"/>
      <c r="E94" s="41"/>
      <c r="F94" s="29"/>
      <c r="G94" s="39"/>
      <c r="H94" s="29"/>
      <c r="I94" s="40"/>
      <c r="J94" s="39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ht="15">
      <c r="A95" s="44">
        <f t="shared" si="2"/>
        <v>1989</v>
      </c>
      <c r="B95" s="43">
        <v>0.33096666666666669</v>
      </c>
      <c r="C95" s="42">
        <v>0.30459999999999998</v>
      </c>
      <c r="D95" s="29"/>
      <c r="E95" s="41"/>
      <c r="F95" s="29"/>
      <c r="G95" s="39"/>
      <c r="H95" s="29"/>
      <c r="I95" s="40"/>
      <c r="J95" s="39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ht="15">
      <c r="A96" s="44">
        <f t="shared" si="2"/>
        <v>1990</v>
      </c>
      <c r="B96" s="43">
        <v>0.34770000000000001</v>
      </c>
      <c r="C96" s="42">
        <v>0.30763333333333337</v>
      </c>
      <c r="D96" s="30">
        <v>0.4239</v>
      </c>
      <c r="E96" s="43">
        <v>0.38404999999999995</v>
      </c>
      <c r="F96" s="30">
        <v>0.33759999999999996</v>
      </c>
      <c r="G96" s="42">
        <v>0.32411000000000001</v>
      </c>
      <c r="H96" s="30">
        <v>0.24961000000000003</v>
      </c>
      <c r="I96" s="45">
        <v>0.32384250000000003</v>
      </c>
      <c r="J96" s="42">
        <v>0.34858666666666666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ht="15">
      <c r="A97" s="44">
        <f t="shared" si="2"/>
        <v>1991</v>
      </c>
      <c r="B97" s="43">
        <v>0.35044999999999998</v>
      </c>
      <c r="C97" s="42">
        <v>0.31473333333333331</v>
      </c>
      <c r="D97" s="29"/>
      <c r="E97" s="41"/>
      <c r="F97" s="29"/>
      <c r="G97" s="39"/>
      <c r="H97" s="29"/>
      <c r="I97" s="40"/>
      <c r="J97" s="39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ht="15">
      <c r="A98" s="44">
        <f t="shared" si="2"/>
        <v>1992</v>
      </c>
      <c r="B98" s="43">
        <v>0.34423333333333334</v>
      </c>
      <c r="C98" s="42">
        <v>0.31899999999999995</v>
      </c>
      <c r="D98" s="29"/>
      <c r="E98" s="41"/>
      <c r="F98" s="29"/>
      <c r="G98" s="39"/>
      <c r="H98" s="29"/>
      <c r="I98" s="40"/>
      <c r="J98" s="39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ht="15">
      <c r="A99" s="44">
        <f t="shared" si="2"/>
        <v>1993</v>
      </c>
      <c r="B99" s="43">
        <v>0.3528</v>
      </c>
      <c r="C99" s="42">
        <v>0.31729999999999997</v>
      </c>
      <c r="D99" s="29"/>
      <c r="E99" s="41"/>
      <c r="F99" s="29"/>
      <c r="G99" s="39"/>
      <c r="H99" s="29"/>
      <c r="I99" s="40"/>
      <c r="J99" s="39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ht="15">
      <c r="A100" s="44">
        <f t="shared" si="2"/>
        <v>1994</v>
      </c>
      <c r="B100" s="43">
        <v>0.35349999999999998</v>
      </c>
      <c r="C100" s="42">
        <v>0.31976666666666664</v>
      </c>
      <c r="D100" s="29"/>
      <c r="E100" s="41"/>
      <c r="F100" s="29"/>
      <c r="G100" s="39"/>
      <c r="H100" s="29"/>
      <c r="I100" s="40"/>
      <c r="J100" s="39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ht="15">
      <c r="A101" s="44">
        <f t="shared" si="2"/>
        <v>1995</v>
      </c>
      <c r="B101" s="43">
        <v>0.34696666666666659</v>
      </c>
      <c r="C101" s="42">
        <v>0.32254999999999995</v>
      </c>
      <c r="D101" s="29"/>
      <c r="E101" s="41"/>
      <c r="F101" s="29"/>
      <c r="G101" s="39"/>
      <c r="H101" s="29"/>
      <c r="I101" s="40"/>
      <c r="J101" s="39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ht="15">
      <c r="A102" s="44">
        <f t="shared" si="2"/>
        <v>1996</v>
      </c>
      <c r="B102" s="43">
        <v>0.35670000000000002</v>
      </c>
      <c r="C102" s="42">
        <v>0.32300000000000001</v>
      </c>
      <c r="D102" s="29"/>
      <c r="E102" s="41"/>
      <c r="F102" s="29"/>
      <c r="G102" s="39"/>
      <c r="H102" s="29"/>
      <c r="I102" s="40"/>
      <c r="J102" s="39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ht="15">
      <c r="A103" s="44">
        <f t="shared" ref="A103:A115" si="3">A102+1</f>
        <v>1997</v>
      </c>
      <c r="B103" s="43">
        <v>0.35555000000000003</v>
      </c>
      <c r="C103" s="42">
        <v>0.3231</v>
      </c>
      <c r="D103" s="29"/>
      <c r="E103" s="41"/>
      <c r="F103" s="29"/>
      <c r="G103" s="39"/>
      <c r="H103" s="29"/>
      <c r="I103" s="40"/>
      <c r="J103" s="39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5">
      <c r="A104" s="44">
        <f t="shared" si="3"/>
        <v>1998</v>
      </c>
      <c r="B104" s="43">
        <v>0.35590000000000005</v>
      </c>
      <c r="C104" s="42">
        <v>0.33170000000000005</v>
      </c>
      <c r="D104" s="29"/>
      <c r="E104" s="41"/>
      <c r="F104" s="29"/>
      <c r="G104" s="39"/>
      <c r="H104" s="29"/>
      <c r="I104" s="40"/>
      <c r="J104" s="39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5">
      <c r="A105" s="44">
        <f t="shared" si="3"/>
        <v>1999</v>
      </c>
      <c r="B105" s="43">
        <v>0.35985</v>
      </c>
      <c r="C105" s="42">
        <v>0.32696666666666668</v>
      </c>
      <c r="D105" s="29"/>
      <c r="E105" s="41"/>
      <c r="F105" s="29"/>
      <c r="G105" s="39"/>
      <c r="H105" s="29"/>
      <c r="I105" s="40"/>
      <c r="J105" s="39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5">
      <c r="A106" s="44">
        <f t="shared" si="3"/>
        <v>2000</v>
      </c>
      <c r="B106" s="43">
        <v>0.35739999999999994</v>
      </c>
      <c r="C106" s="42">
        <v>0.32733333333333331</v>
      </c>
      <c r="D106" s="30">
        <v>0.46929999999999994</v>
      </c>
      <c r="E106" s="43">
        <v>0.40206666666666663</v>
      </c>
      <c r="F106" s="30">
        <v>0.35683888888888887</v>
      </c>
      <c r="G106" s="42">
        <v>0.33029999999999998</v>
      </c>
      <c r="H106" s="30">
        <v>0.27039000000000002</v>
      </c>
      <c r="I106" s="45">
        <v>0.33989888888888886</v>
      </c>
      <c r="J106" s="42">
        <v>0.36306851851851851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ht="15">
      <c r="A107" s="44">
        <f t="shared" si="3"/>
        <v>2001</v>
      </c>
      <c r="B107" s="43">
        <v>0.35943333333333333</v>
      </c>
      <c r="C107" s="42">
        <v>0.33647499999999997</v>
      </c>
      <c r="D107" s="29"/>
      <c r="E107" s="41"/>
      <c r="F107" s="29"/>
      <c r="G107" s="39"/>
      <c r="H107" s="29"/>
      <c r="I107" s="40"/>
      <c r="J107" s="39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ht="15">
      <c r="A108" s="44">
        <f t="shared" si="3"/>
        <v>2002</v>
      </c>
      <c r="B108" s="43">
        <v>0.35779999999999995</v>
      </c>
      <c r="C108" s="42">
        <v>0.33442499999999997</v>
      </c>
      <c r="D108" s="29"/>
      <c r="E108" s="41"/>
      <c r="F108" s="29"/>
      <c r="G108" s="39"/>
      <c r="H108" s="29"/>
      <c r="I108" s="40"/>
      <c r="J108" s="39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15">
      <c r="A109" s="44">
        <f t="shared" si="3"/>
        <v>2003</v>
      </c>
      <c r="B109" s="43">
        <v>0.35383333333333328</v>
      </c>
      <c r="C109" s="42">
        <v>0.330675</v>
      </c>
      <c r="D109" s="29"/>
      <c r="E109" s="41"/>
      <c r="F109" s="29"/>
      <c r="G109" s="39"/>
      <c r="H109" s="29"/>
      <c r="I109" s="40"/>
      <c r="J109" s="39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ht="15">
      <c r="A110" s="44">
        <f t="shared" si="3"/>
        <v>2004</v>
      </c>
      <c r="B110" s="43">
        <v>0.35769999999999996</v>
      </c>
      <c r="C110" s="42">
        <v>0.33412500000000001</v>
      </c>
      <c r="D110" s="29"/>
      <c r="E110" s="41"/>
      <c r="F110" s="29"/>
      <c r="G110" s="39"/>
      <c r="H110" s="29"/>
      <c r="I110" s="40"/>
      <c r="J110" s="39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5">
      <c r="A111" s="44">
        <f t="shared" si="3"/>
        <v>2005</v>
      </c>
      <c r="B111" s="43">
        <v>0.36880000000000002</v>
      </c>
      <c r="C111" s="42">
        <v>0.34399999999999997</v>
      </c>
      <c r="D111" s="29"/>
      <c r="E111" s="41"/>
      <c r="F111" s="29"/>
      <c r="G111" s="39"/>
      <c r="H111" s="29"/>
      <c r="I111" s="40"/>
      <c r="J111" s="39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ht="15">
      <c r="A112" s="44">
        <f t="shared" si="3"/>
        <v>2006</v>
      </c>
      <c r="B112" s="43">
        <v>0.36880000000000002</v>
      </c>
      <c r="C112" s="42">
        <v>0.34484999999999999</v>
      </c>
      <c r="D112" s="29"/>
      <c r="E112" s="41"/>
      <c r="F112" s="29"/>
      <c r="G112" s="39"/>
      <c r="H112" s="29"/>
      <c r="I112" s="40"/>
      <c r="J112" s="39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ht="15">
      <c r="A113" s="44">
        <f t="shared" si="3"/>
        <v>2007</v>
      </c>
      <c r="B113" s="43">
        <v>0.37346666666666661</v>
      </c>
      <c r="C113" s="42">
        <v>0.34949999999999998</v>
      </c>
      <c r="D113" s="29"/>
      <c r="E113" s="41"/>
      <c r="F113" s="29"/>
      <c r="G113" s="39"/>
      <c r="H113" s="29"/>
      <c r="I113" s="40"/>
      <c r="J113" s="39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1:33" ht="15">
      <c r="A114" s="44">
        <f t="shared" si="3"/>
        <v>2008</v>
      </c>
      <c r="B114" s="43">
        <v>0.36930000000000002</v>
      </c>
      <c r="C114" s="42">
        <v>0.34715000000000001</v>
      </c>
      <c r="D114" s="29"/>
      <c r="E114" s="41"/>
      <c r="F114" s="29"/>
      <c r="G114" s="39"/>
      <c r="H114" s="29"/>
      <c r="I114" s="40"/>
      <c r="J114" s="39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1:33" ht="15">
      <c r="A115" s="44">
        <f t="shared" si="3"/>
        <v>2009</v>
      </c>
      <c r="B115" s="43">
        <v>0.36433888888888893</v>
      </c>
      <c r="C115" s="42">
        <v>0.34307916666666666</v>
      </c>
      <c r="D115" s="29"/>
      <c r="E115" s="41"/>
      <c r="F115" s="29"/>
      <c r="G115" s="39"/>
      <c r="H115" s="29"/>
      <c r="I115" s="40"/>
      <c r="J115" s="39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1:33" ht="15.6" thickBot="1">
      <c r="A116" s="38">
        <v>2010</v>
      </c>
      <c r="B116" s="37">
        <v>0.36887129629629628</v>
      </c>
      <c r="C116" s="34">
        <v>0.34732847222222218</v>
      </c>
      <c r="D116" s="36">
        <f>(47.9%+0.4813+0.5042)/3</f>
        <v>0.48816666666666664</v>
      </c>
      <c r="E116" s="37">
        <v>0.41572222222222227</v>
      </c>
      <c r="F116" s="36">
        <v>0.36132500000000001</v>
      </c>
      <c r="G116" s="34">
        <v>0.32956666666666662</v>
      </c>
      <c r="H116" s="36">
        <v>0.28270000000000001</v>
      </c>
      <c r="I116" s="35">
        <v>0.34732847222222218</v>
      </c>
      <c r="J116" s="34">
        <v>0.36887129629629628</v>
      </c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33" ht="15.6" thickTop="1">
      <c r="A117" s="28"/>
      <c r="B117" s="33"/>
      <c r="C117" s="33"/>
      <c r="D117" s="28"/>
      <c r="E117" s="28"/>
      <c r="F117" s="28"/>
      <c r="G117" s="28"/>
      <c r="H117" s="32"/>
      <c r="I117" s="32"/>
      <c r="J117" s="32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1:33" ht="15">
      <c r="A118" s="28"/>
      <c r="B118" s="33"/>
      <c r="C118" s="33"/>
      <c r="D118" s="28"/>
      <c r="E118" s="28"/>
      <c r="F118" s="28"/>
      <c r="G118" s="28"/>
      <c r="H118" s="29"/>
      <c r="I118" s="29"/>
      <c r="J118" s="29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1:33" ht="15">
      <c r="A119" s="28"/>
      <c r="B119" s="33"/>
      <c r="C119" s="33"/>
      <c r="D119" s="28"/>
      <c r="E119" s="28"/>
      <c r="F119" s="28"/>
      <c r="G119" s="28"/>
      <c r="H119" s="29"/>
      <c r="I119" s="29"/>
      <c r="J119" s="29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33" ht="15.6">
      <c r="A120" s="31" t="s">
        <v>29</v>
      </c>
      <c r="B120" s="28"/>
      <c r="C120" s="28"/>
      <c r="D120" s="28"/>
      <c r="E120" s="28"/>
      <c r="F120" s="28"/>
      <c r="G120" s="28"/>
      <c r="H120" s="29"/>
      <c r="I120" s="29"/>
      <c r="J120" s="29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1:33" ht="15.6">
      <c r="A121" s="31" t="s">
        <v>28</v>
      </c>
      <c r="B121" s="28"/>
      <c r="C121" s="28"/>
      <c r="D121" s="28"/>
      <c r="E121" s="28"/>
      <c r="F121" s="28"/>
      <c r="G121" s="28"/>
      <c r="H121" s="29"/>
      <c r="I121" s="29"/>
      <c r="J121" s="29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ht="15">
      <c r="A122" s="28"/>
      <c r="B122" s="28"/>
      <c r="C122" s="28"/>
      <c r="D122" s="28"/>
      <c r="E122" s="28"/>
      <c r="F122" s="28"/>
      <c r="G122" s="28"/>
      <c r="H122" s="29"/>
      <c r="I122" s="29"/>
      <c r="J122" s="29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ht="15">
      <c r="A123" s="28"/>
      <c r="B123" s="28"/>
      <c r="C123" s="28"/>
      <c r="D123" s="28"/>
      <c r="E123" s="28"/>
      <c r="F123" s="28"/>
      <c r="G123" s="28"/>
      <c r="H123" s="29"/>
      <c r="I123" s="29"/>
      <c r="J123" s="29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ht="15">
      <c r="A124" s="28"/>
      <c r="B124" s="28"/>
      <c r="C124" s="28"/>
      <c r="D124" s="28"/>
      <c r="E124" s="28"/>
      <c r="F124" s="28"/>
      <c r="G124" s="28"/>
      <c r="H124" s="29"/>
      <c r="I124" s="29"/>
      <c r="J124" s="29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ht="15">
      <c r="A125" s="28"/>
      <c r="B125" s="28"/>
      <c r="C125" s="28"/>
      <c r="D125" s="28"/>
      <c r="E125" s="28"/>
      <c r="F125" s="28"/>
      <c r="G125" s="28"/>
      <c r="H125" s="29"/>
      <c r="I125" s="29"/>
      <c r="J125" s="29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ht="15">
      <c r="A126" s="28"/>
      <c r="B126" s="28"/>
      <c r="C126" s="28"/>
      <c r="D126" s="28"/>
      <c r="E126" s="28"/>
      <c r="F126" s="28"/>
      <c r="G126" s="28"/>
      <c r="H126" s="29"/>
      <c r="I126" s="29"/>
      <c r="J126" s="29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ht="15">
      <c r="A127" s="28"/>
      <c r="B127" s="28"/>
      <c r="C127" s="28"/>
      <c r="D127" s="28"/>
      <c r="E127" s="28"/>
      <c r="F127" s="28"/>
      <c r="G127" s="28"/>
      <c r="H127" s="29"/>
      <c r="I127" s="29"/>
      <c r="J127" s="29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ht="15">
      <c r="A128" s="28"/>
      <c r="B128" s="28"/>
      <c r="C128" s="28"/>
      <c r="D128" s="28"/>
      <c r="E128" s="28"/>
      <c r="F128" s="28"/>
      <c r="G128" s="28"/>
      <c r="H128" s="30"/>
      <c r="I128" s="29"/>
      <c r="J128" s="29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ht="15">
      <c r="A129" s="28"/>
      <c r="B129" s="28"/>
      <c r="C129" s="28"/>
      <c r="D129" s="28"/>
      <c r="E129" s="28"/>
      <c r="F129" s="28"/>
      <c r="G129" s="28"/>
      <c r="H129" s="29"/>
      <c r="I129" s="29"/>
      <c r="J129" s="29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ht="15">
      <c r="A130" s="28"/>
      <c r="B130" s="28"/>
      <c r="C130" s="28"/>
      <c r="D130" s="28"/>
      <c r="E130" s="28"/>
      <c r="F130" s="28"/>
      <c r="G130" s="28"/>
      <c r="H130" s="29"/>
      <c r="I130" s="29"/>
      <c r="J130" s="29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ht="15">
      <c r="A131" s="28"/>
      <c r="B131" s="28"/>
      <c r="C131" s="28"/>
      <c r="D131" s="28"/>
      <c r="E131" s="28"/>
      <c r="F131" s="28"/>
      <c r="G131" s="28"/>
      <c r="H131" s="29"/>
      <c r="I131" s="29"/>
      <c r="J131" s="29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ht="15">
      <c r="A132" s="28"/>
      <c r="B132" s="28"/>
      <c r="C132" s="28"/>
      <c r="D132" s="28"/>
      <c r="E132" s="28"/>
      <c r="F132" s="28"/>
      <c r="G132" s="28"/>
      <c r="H132" s="29"/>
      <c r="I132" s="29"/>
      <c r="J132" s="29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ht="15">
      <c r="A133" s="28"/>
      <c r="B133" s="28"/>
      <c r="C133" s="28"/>
      <c r="D133" s="28"/>
      <c r="E133" s="28"/>
      <c r="F133" s="28"/>
      <c r="G133" s="28"/>
      <c r="H133" s="29"/>
      <c r="I133" s="29"/>
      <c r="J133" s="29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ht="15">
      <c r="A134" s="28"/>
      <c r="B134" s="28"/>
      <c r="C134" s="28"/>
      <c r="D134" s="28"/>
      <c r="E134" s="28"/>
      <c r="F134" s="28"/>
      <c r="G134" s="28"/>
      <c r="H134" s="29"/>
      <c r="I134" s="29"/>
      <c r="J134" s="29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ht="15">
      <c r="A135" s="28"/>
      <c r="B135" s="28"/>
      <c r="C135" s="28"/>
      <c r="D135" s="28"/>
      <c r="E135" s="28"/>
      <c r="F135" s="28"/>
      <c r="G135" s="28"/>
      <c r="H135" s="29"/>
      <c r="I135" s="29"/>
      <c r="J135" s="29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ht="15">
      <c r="A136" s="28"/>
      <c r="B136" s="28"/>
      <c r="C136" s="28"/>
      <c r="D136" s="28"/>
      <c r="E136" s="28"/>
      <c r="F136" s="28"/>
      <c r="G136" s="28"/>
      <c r="H136" s="29"/>
      <c r="I136" s="29"/>
      <c r="J136" s="29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ht="15">
      <c r="A137" s="28"/>
      <c r="B137" s="28"/>
      <c r="C137" s="28"/>
      <c r="D137" s="28"/>
      <c r="E137" s="28"/>
      <c r="F137" s="28"/>
      <c r="G137" s="28"/>
      <c r="H137" s="29"/>
      <c r="I137" s="29"/>
      <c r="J137" s="29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1:33" ht="15">
      <c r="A138" s="28"/>
      <c r="B138" s="28"/>
      <c r="C138" s="28"/>
      <c r="D138" s="28"/>
      <c r="E138" s="28"/>
      <c r="F138" s="28"/>
      <c r="G138" s="28"/>
      <c r="H138" s="30"/>
      <c r="I138" s="29"/>
      <c r="J138" s="29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ht="15">
      <c r="A139" s="28"/>
      <c r="B139" s="28"/>
      <c r="C139" s="28"/>
      <c r="D139" s="28"/>
      <c r="E139" s="28"/>
      <c r="F139" s="28"/>
      <c r="G139" s="28"/>
      <c r="H139" s="29"/>
      <c r="I139" s="29"/>
      <c r="J139" s="29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1:33" ht="15">
      <c r="A140" s="28"/>
      <c r="B140" s="28"/>
      <c r="C140" s="28"/>
      <c r="D140" s="28"/>
      <c r="E140" s="28"/>
      <c r="F140" s="28"/>
      <c r="G140" s="28"/>
      <c r="H140" s="29"/>
      <c r="I140" s="29"/>
      <c r="J140" s="29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1:33" ht="15">
      <c r="A141" s="28"/>
      <c r="B141" s="28"/>
      <c r="C141" s="28"/>
      <c r="D141" s="28"/>
      <c r="E141" s="28"/>
      <c r="F141" s="28"/>
      <c r="G141" s="28"/>
      <c r="H141" s="29"/>
      <c r="I141" s="29"/>
      <c r="J141" s="29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1:33" ht="15">
      <c r="A142" s="28"/>
      <c r="B142" s="28"/>
      <c r="C142" s="28"/>
      <c r="D142" s="28"/>
      <c r="E142" s="28"/>
      <c r="F142" s="28"/>
      <c r="G142" s="28"/>
      <c r="H142" s="29"/>
      <c r="I142" s="29"/>
      <c r="J142" s="29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1:33" ht="15">
      <c r="A143" s="28"/>
      <c r="B143" s="28"/>
      <c r="C143" s="28"/>
      <c r="D143" s="28"/>
      <c r="E143" s="28"/>
      <c r="F143" s="28"/>
      <c r="G143" s="28"/>
      <c r="H143" s="29"/>
      <c r="I143" s="29"/>
      <c r="J143" s="29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1:33" ht="15">
      <c r="A144" s="28"/>
      <c r="B144" s="28"/>
      <c r="C144" s="28"/>
      <c r="D144" s="28"/>
      <c r="E144" s="28"/>
      <c r="F144" s="28"/>
      <c r="G144" s="28"/>
      <c r="H144" s="29"/>
      <c r="I144" s="29"/>
      <c r="J144" s="29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1:33" ht="15">
      <c r="A145" s="28"/>
      <c r="B145" s="28"/>
      <c r="C145" s="28"/>
      <c r="D145" s="28"/>
      <c r="E145" s="28"/>
      <c r="F145" s="28"/>
      <c r="G145" s="28"/>
      <c r="H145" s="29"/>
      <c r="I145" s="29"/>
      <c r="J145" s="29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:33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1:33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1:33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1:33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1:33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1:33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1:33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1:33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1:33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1:33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1:33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1:33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1:33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1:33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3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1:33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1:33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1:33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1:33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1:33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1:33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1:33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1:33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1:33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1:33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1:33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1:33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1:33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1:33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1:33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1:33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1:33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1:33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1:33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1:33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1:33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1:33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1:33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1:33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1:33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1:33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1:33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1:33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1:33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1:33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</sheetData>
  <mergeCells count="3">
    <mergeCell ref="B4:C4"/>
    <mergeCell ref="A3:J3"/>
    <mergeCell ref="D4:J4"/>
  </mergeCells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142"/>
  <sheetViews>
    <sheetView workbookViewId="0">
      <pane xSplit="1" ySplit="5" topLeftCell="B6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3.2"/>
  <cols>
    <col min="1" max="1" width="15.77734375" customWidth="1"/>
    <col min="2" max="17" width="10.77734375" customWidth="1"/>
    <col min="18" max="39" width="12.77734375" customWidth="1"/>
  </cols>
  <sheetData>
    <row r="1" spans="1:39" ht="15.6">
      <c r="A1" s="6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.6" thickBot="1">
      <c r="A2" s="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4.799999999999997" customHeight="1" thickTop="1" thickBot="1">
      <c r="A3" s="93" t="s">
        <v>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3"/>
      <c r="S3" s="3"/>
      <c r="T3" s="3"/>
      <c r="AF3" s="3"/>
      <c r="AG3" s="3"/>
      <c r="AH3" s="3"/>
      <c r="AI3" s="3"/>
      <c r="AJ3" s="3"/>
      <c r="AK3" s="3"/>
      <c r="AL3" s="3"/>
      <c r="AM3" s="3"/>
    </row>
    <row r="4" spans="1:39" ht="25.05" customHeight="1" thickTop="1" thickBot="1">
      <c r="A4" s="100" t="s">
        <v>25</v>
      </c>
      <c r="B4" s="96" t="s">
        <v>2</v>
      </c>
      <c r="C4" s="97"/>
      <c r="D4" s="97"/>
      <c r="E4" s="99"/>
      <c r="F4" s="96" t="s">
        <v>24</v>
      </c>
      <c r="G4" s="97"/>
      <c r="H4" s="98"/>
      <c r="I4" s="96" t="s">
        <v>23</v>
      </c>
      <c r="J4" s="97"/>
      <c r="K4" s="97"/>
      <c r="L4" s="96" t="s">
        <v>22</v>
      </c>
      <c r="M4" s="97"/>
      <c r="N4" s="98"/>
      <c r="O4" s="96" t="s">
        <v>21</v>
      </c>
      <c r="P4" s="97"/>
      <c r="Q4" s="98"/>
      <c r="R4" s="3"/>
      <c r="S4" s="3"/>
      <c r="T4" s="3"/>
      <c r="AF4" s="3"/>
      <c r="AG4" s="3"/>
      <c r="AH4" s="3"/>
      <c r="AI4" s="3"/>
      <c r="AJ4" s="3"/>
      <c r="AK4" s="3"/>
      <c r="AL4" s="3"/>
      <c r="AM4" s="3"/>
    </row>
    <row r="5" spans="1:39" ht="60" customHeight="1" thickTop="1" thickBot="1">
      <c r="A5" s="101"/>
      <c r="B5" s="25" t="s">
        <v>19</v>
      </c>
      <c r="C5" s="24" t="s">
        <v>18</v>
      </c>
      <c r="D5" s="23" t="s">
        <v>17</v>
      </c>
      <c r="E5" s="24" t="s">
        <v>20</v>
      </c>
      <c r="F5" s="25" t="s">
        <v>19</v>
      </c>
      <c r="G5" s="24" t="s">
        <v>18</v>
      </c>
      <c r="H5" s="23" t="s">
        <v>17</v>
      </c>
      <c r="I5" s="25" t="s">
        <v>19</v>
      </c>
      <c r="J5" s="24" t="s">
        <v>18</v>
      </c>
      <c r="K5" s="24" t="s">
        <v>17</v>
      </c>
      <c r="L5" s="25" t="s">
        <v>19</v>
      </c>
      <c r="M5" s="24" t="s">
        <v>18</v>
      </c>
      <c r="N5" s="23" t="s">
        <v>17</v>
      </c>
      <c r="O5" s="25" t="s">
        <v>19</v>
      </c>
      <c r="P5" s="24" t="s">
        <v>18</v>
      </c>
      <c r="Q5" s="23" t="s">
        <v>17</v>
      </c>
      <c r="R5" s="3"/>
      <c r="S5" s="3"/>
      <c r="T5" s="3"/>
      <c r="AF5" s="3"/>
      <c r="AG5" s="3"/>
      <c r="AH5" s="3"/>
      <c r="AI5" s="3"/>
      <c r="AJ5" s="3"/>
      <c r="AK5" s="3"/>
      <c r="AL5" s="3"/>
      <c r="AM5" s="3"/>
    </row>
    <row r="6" spans="1:39" ht="15.6" thickTop="1">
      <c r="A6" s="17">
        <v>1810</v>
      </c>
      <c r="B6" s="22">
        <v>0.79878781686866995</v>
      </c>
      <c r="C6" s="18">
        <v>0.45593151305624879</v>
      </c>
      <c r="D6" s="14">
        <v>0.17142071392658892</v>
      </c>
      <c r="E6" s="5">
        <v>0.53736799501867993</v>
      </c>
      <c r="F6" s="15">
        <f>0.28+G6</f>
        <v>0.82900000000000007</v>
      </c>
      <c r="G6" s="5">
        <v>0.54900000000000004</v>
      </c>
      <c r="H6" s="14"/>
      <c r="I6" s="15">
        <v>0.57999999999999996</v>
      </c>
      <c r="J6" s="5">
        <v>0.25</v>
      </c>
      <c r="K6" s="14"/>
      <c r="L6" s="15">
        <f>0.28+M6</f>
        <v>0.83900000000000008</v>
      </c>
      <c r="M6" s="5">
        <v>0.55900000000000005</v>
      </c>
      <c r="N6" s="14"/>
      <c r="O6" s="15">
        <f>(B6+F6+L6)/3</f>
        <v>0.82226260562289</v>
      </c>
      <c r="P6" s="5">
        <f>(C6+G6+M6)/3</f>
        <v>0.52131050435208293</v>
      </c>
      <c r="Q6" s="14"/>
      <c r="R6" s="3"/>
      <c r="S6" s="3"/>
      <c r="T6" s="3"/>
      <c r="AF6" s="3"/>
      <c r="AG6" s="3"/>
      <c r="AH6" s="3"/>
      <c r="AI6" s="3"/>
      <c r="AJ6" s="3"/>
      <c r="AK6" s="3"/>
      <c r="AL6" s="3"/>
      <c r="AM6" s="3"/>
    </row>
    <row r="7" spans="1:39" ht="15">
      <c r="A7" s="17">
        <v>1820</v>
      </c>
      <c r="B7" s="16">
        <v>0.81844283582955368</v>
      </c>
      <c r="C7" s="18">
        <v>0.46715019008754644</v>
      </c>
      <c r="D7" s="14">
        <v>0.18978764855356883</v>
      </c>
      <c r="E7" s="5">
        <v>0.59012457540760865</v>
      </c>
      <c r="F7" s="15"/>
      <c r="G7" s="5"/>
      <c r="H7" s="14"/>
      <c r="I7" s="21"/>
      <c r="J7" s="20"/>
      <c r="K7" s="19"/>
      <c r="L7" s="15"/>
      <c r="M7" s="5"/>
      <c r="N7" s="14"/>
      <c r="O7" s="15"/>
      <c r="P7" s="5"/>
      <c r="Q7" s="14"/>
      <c r="R7" s="3"/>
      <c r="S7" s="3"/>
      <c r="T7" s="3"/>
      <c r="AF7" s="3"/>
      <c r="AG7" s="3"/>
      <c r="AH7" s="3"/>
      <c r="AI7" s="3"/>
      <c r="AJ7" s="3"/>
      <c r="AK7" s="3"/>
      <c r="AL7" s="3"/>
      <c r="AM7" s="3"/>
    </row>
    <row r="8" spans="1:39" ht="15">
      <c r="A8" s="17">
        <v>1830</v>
      </c>
      <c r="B8" s="16">
        <v>0.83221103402123842</v>
      </c>
      <c r="C8" s="18">
        <v>0.47500879196032031</v>
      </c>
      <c r="D8" s="14">
        <v>0.17124310760805297</v>
      </c>
      <c r="E8" s="5">
        <v>0.51966429516876245</v>
      </c>
      <c r="F8" s="15"/>
      <c r="G8" s="5"/>
      <c r="H8" s="14"/>
      <c r="I8" s="21"/>
      <c r="J8" s="20"/>
      <c r="K8" s="19"/>
      <c r="L8" s="15"/>
      <c r="M8" s="5"/>
      <c r="N8" s="14"/>
      <c r="O8" s="15"/>
      <c r="P8" s="5"/>
      <c r="Q8" s="14"/>
      <c r="R8" s="3"/>
      <c r="S8" s="3"/>
      <c r="T8" s="3"/>
      <c r="AF8" s="3"/>
      <c r="AG8" s="3"/>
      <c r="AH8" s="3"/>
      <c r="AI8" s="3"/>
      <c r="AJ8" s="3"/>
      <c r="AK8" s="3"/>
      <c r="AL8" s="3"/>
      <c r="AM8" s="3"/>
    </row>
    <row r="9" spans="1:39" ht="15">
      <c r="A9" s="17">
        <f t="shared" ref="A9:A15" si="0">A8+10</f>
        <v>1840</v>
      </c>
      <c r="B9" s="16">
        <v>0.80414484693172894</v>
      </c>
      <c r="C9" s="18">
        <v>0.45955143361743178</v>
      </c>
      <c r="D9" s="14">
        <v>0.15487354778056128</v>
      </c>
      <c r="E9" s="5">
        <v>0.52554586164298955</v>
      </c>
      <c r="F9" s="15"/>
      <c r="G9" s="5"/>
      <c r="H9" s="14"/>
      <c r="I9" s="21"/>
      <c r="J9" s="20"/>
      <c r="K9" s="19"/>
      <c r="L9" s="15"/>
      <c r="M9" s="5"/>
      <c r="N9" s="14"/>
      <c r="O9" s="15"/>
      <c r="P9" s="5"/>
      <c r="Q9" s="14"/>
      <c r="R9" s="3"/>
      <c r="S9" s="3"/>
      <c r="T9" s="3"/>
      <c r="AF9" s="3"/>
      <c r="AG9" s="3"/>
      <c r="AH9" s="3"/>
      <c r="AI9" s="3"/>
      <c r="AJ9" s="3"/>
      <c r="AK9" s="3"/>
      <c r="AL9" s="3"/>
      <c r="AM9" s="3"/>
    </row>
    <row r="10" spans="1:39" ht="15">
      <c r="A10" s="17">
        <f t="shared" si="0"/>
        <v>1850</v>
      </c>
      <c r="B10" s="16">
        <v>0.82439427798707998</v>
      </c>
      <c r="C10" s="18">
        <v>0.5027016952203005</v>
      </c>
      <c r="D10" s="14">
        <v>0.19353755853940741</v>
      </c>
      <c r="E10" s="5">
        <v>0.58579113145142681</v>
      </c>
      <c r="F10" s="15"/>
      <c r="G10" s="5"/>
      <c r="H10" s="14"/>
      <c r="I10" s="21"/>
      <c r="J10" s="20"/>
      <c r="K10" s="19"/>
      <c r="L10" s="15"/>
      <c r="M10" s="5"/>
      <c r="N10" s="14"/>
      <c r="O10" s="15"/>
      <c r="P10" s="5"/>
      <c r="Q10" s="14"/>
      <c r="R10" s="3"/>
      <c r="S10" s="3"/>
      <c r="T10" s="3"/>
      <c r="AF10" s="3"/>
      <c r="AG10" s="3"/>
      <c r="AH10" s="3"/>
      <c r="AI10" s="3"/>
      <c r="AJ10" s="3"/>
      <c r="AK10" s="3"/>
      <c r="AL10" s="3"/>
      <c r="AM10" s="3"/>
    </row>
    <row r="11" spans="1:39" ht="15">
      <c r="A11" s="17">
        <f t="shared" si="0"/>
        <v>1860</v>
      </c>
      <c r="B11" s="16">
        <v>0.83710186801244069</v>
      </c>
      <c r="C11" s="18">
        <v>0.51995356238406853</v>
      </c>
      <c r="D11" s="14">
        <v>0.18299197793155286</v>
      </c>
      <c r="E11" s="5">
        <v>0.55113597689391669</v>
      </c>
      <c r="F11" s="15"/>
      <c r="G11" s="5"/>
      <c r="H11" s="14"/>
      <c r="I11" s="21"/>
      <c r="J11" s="20"/>
      <c r="K11" s="19"/>
      <c r="L11" s="15"/>
      <c r="M11" s="5"/>
      <c r="N11" s="14"/>
      <c r="O11" s="15"/>
      <c r="P11" s="5"/>
      <c r="Q11" s="14"/>
      <c r="R11" s="3"/>
      <c r="S11" s="3"/>
      <c r="T11" s="3"/>
      <c r="AF11" s="3"/>
      <c r="AG11" s="3"/>
      <c r="AH11" s="3"/>
      <c r="AI11" s="3"/>
      <c r="AJ11" s="3"/>
      <c r="AK11" s="3"/>
      <c r="AL11" s="3"/>
      <c r="AM11" s="3"/>
    </row>
    <row r="12" spans="1:39" ht="15">
      <c r="A12" s="17">
        <f t="shared" si="0"/>
        <v>1870</v>
      </c>
      <c r="B12" s="16">
        <v>0.81811647781710983</v>
      </c>
      <c r="C12" s="18">
        <v>0.5035582695387667</v>
      </c>
      <c r="D12" s="14">
        <v>0.18299868663009003</v>
      </c>
      <c r="E12" s="5">
        <v>0.55676291712813597</v>
      </c>
      <c r="F12" s="15">
        <f>0.26+G12</f>
        <v>0.871</v>
      </c>
      <c r="G12" s="5">
        <v>0.61099999999999999</v>
      </c>
      <c r="H12" s="14"/>
      <c r="I12" s="15">
        <v>0.71</v>
      </c>
      <c r="J12" s="5">
        <v>0.32</v>
      </c>
      <c r="K12" s="19"/>
      <c r="L12" s="15">
        <f>(0.8834+0.8599)/2</f>
        <v>0.87165000000000004</v>
      </c>
      <c r="M12" s="5">
        <f>(0.6046+0.5407)/2</f>
        <v>0.57264999999999999</v>
      </c>
      <c r="N12" s="14">
        <f>(0.356+0.2355)/2</f>
        <v>0.29574999999999996</v>
      </c>
      <c r="O12" s="15">
        <f>(B12+F12+L12)/3</f>
        <v>0.85358882593903651</v>
      </c>
      <c r="P12" s="5">
        <f>(C12+G12+M12)/3</f>
        <v>0.56240275651292215</v>
      </c>
      <c r="Q12" s="14"/>
      <c r="R12" s="3"/>
      <c r="S12" s="3"/>
      <c r="T12" s="3"/>
      <c r="AF12" s="3"/>
      <c r="AG12" s="3"/>
      <c r="AH12" s="3"/>
      <c r="AI12" s="3"/>
      <c r="AJ12" s="3"/>
      <c r="AK12" s="3"/>
      <c r="AL12" s="3"/>
      <c r="AM12" s="3"/>
    </row>
    <row r="13" spans="1:39" ht="15">
      <c r="A13" s="17">
        <f t="shared" si="0"/>
        <v>1880</v>
      </c>
      <c r="B13" s="16">
        <v>0.84641240257850958</v>
      </c>
      <c r="C13" s="18">
        <v>0.4950721877925417</v>
      </c>
      <c r="D13" s="14">
        <v>0.21143824581214521</v>
      </c>
      <c r="E13" s="5">
        <v>0.61871509683711867</v>
      </c>
      <c r="F13" s="15"/>
      <c r="G13" s="5"/>
      <c r="H13" s="14"/>
      <c r="I13" s="15"/>
      <c r="J13" s="5"/>
      <c r="K13" s="14"/>
      <c r="L13" s="15"/>
      <c r="M13" s="5"/>
      <c r="N13" s="14"/>
      <c r="O13" s="15"/>
      <c r="P13" s="5"/>
      <c r="Q13" s="14"/>
      <c r="R13" s="3"/>
      <c r="S13" s="3"/>
      <c r="T13" s="3"/>
      <c r="AF13" s="3"/>
      <c r="AG13" s="3"/>
      <c r="AH13" s="3"/>
      <c r="AI13" s="3"/>
      <c r="AJ13" s="3"/>
      <c r="AK13" s="3"/>
      <c r="AL13" s="3"/>
      <c r="AM13" s="3"/>
    </row>
    <row r="14" spans="1:39" ht="15">
      <c r="A14" s="17">
        <f t="shared" si="0"/>
        <v>1890</v>
      </c>
      <c r="B14" s="16">
        <v>0.84744937925503283</v>
      </c>
      <c r="C14" s="18">
        <v>0.51142198962738628</v>
      </c>
      <c r="D14" s="14">
        <v>0.20212120774149051</v>
      </c>
      <c r="E14" s="5">
        <v>0.58152291323100347</v>
      </c>
      <c r="F14" s="15"/>
      <c r="G14" s="5"/>
      <c r="H14" s="14"/>
      <c r="I14" s="15"/>
      <c r="J14" s="5"/>
      <c r="K14" s="14"/>
      <c r="L14" s="15"/>
      <c r="M14" s="5"/>
      <c r="N14" s="14"/>
      <c r="O14" s="15"/>
      <c r="P14" s="5"/>
      <c r="Q14" s="14"/>
      <c r="R14" s="3"/>
      <c r="S14" s="3"/>
      <c r="T14" s="3"/>
      <c r="AF14" s="3"/>
      <c r="AG14" s="3"/>
      <c r="AH14" s="3"/>
      <c r="AI14" s="3"/>
      <c r="AJ14" s="3"/>
      <c r="AK14" s="3"/>
      <c r="AL14" s="3"/>
      <c r="AM14" s="3"/>
    </row>
    <row r="15" spans="1:39" ht="15">
      <c r="A15" s="17">
        <f t="shared" si="0"/>
        <v>1900</v>
      </c>
      <c r="B15" s="16">
        <v>0.87341805503210768</v>
      </c>
      <c r="C15" s="18">
        <v>0.58667125757620031</v>
      </c>
      <c r="D15" s="14">
        <v>0.28082988143913723</v>
      </c>
      <c r="E15" s="5">
        <v>0.66071699885519708</v>
      </c>
      <c r="F15" s="15"/>
      <c r="G15" s="5"/>
      <c r="H15" s="14"/>
      <c r="I15" s="15"/>
      <c r="J15" s="5"/>
      <c r="K15" s="14"/>
      <c r="L15" s="15"/>
      <c r="M15" s="5"/>
      <c r="N15" s="14"/>
      <c r="O15" s="15"/>
      <c r="P15" s="5"/>
      <c r="Q15" s="14"/>
      <c r="R15" s="3"/>
      <c r="S15" s="3"/>
      <c r="T15" s="3"/>
      <c r="AF15" s="3"/>
      <c r="AG15" s="3"/>
      <c r="AH15" s="3"/>
      <c r="AI15" s="3"/>
      <c r="AJ15" s="3"/>
      <c r="AK15" s="3"/>
      <c r="AL15" s="3"/>
      <c r="AM15" s="3"/>
    </row>
    <row r="16" spans="1:39" ht="15">
      <c r="A16" s="17">
        <v>1910</v>
      </c>
      <c r="B16" s="16">
        <v>0.88496133047384407</v>
      </c>
      <c r="C16" s="18">
        <v>0.60499451965336581</v>
      </c>
      <c r="D16" s="14">
        <v>0.28975911158897133</v>
      </c>
      <c r="E16" s="5">
        <v>0.70720904584200417</v>
      </c>
      <c r="F16" s="15">
        <v>0.92</v>
      </c>
      <c r="G16" s="5">
        <v>0.69</v>
      </c>
      <c r="H16" s="14"/>
      <c r="I16" s="15">
        <v>0.81129751369058767</v>
      </c>
      <c r="J16" s="5">
        <v>0.45129751369058757</v>
      </c>
      <c r="K16" s="5">
        <v>0.24824684660604698</v>
      </c>
      <c r="L16" s="15">
        <f>0.8815</f>
        <v>0.88149999999999995</v>
      </c>
      <c r="M16" s="5">
        <v>0.61099999999999999</v>
      </c>
      <c r="N16" s="14">
        <f>(0.317+0.2701)/200%</f>
        <v>0.29354999999999998</v>
      </c>
      <c r="O16" s="15">
        <f t="shared" ref="O16:P18" si="1">(B16+F16+L16)/3</f>
        <v>0.89548711015794813</v>
      </c>
      <c r="P16" s="5">
        <f t="shared" si="1"/>
        <v>0.63533150655112192</v>
      </c>
      <c r="Q16" s="14"/>
      <c r="R16" s="3"/>
      <c r="S16" s="3"/>
      <c r="T16" s="3"/>
      <c r="AF16" s="3"/>
      <c r="AG16" s="3"/>
      <c r="AH16" s="3"/>
      <c r="AI16" s="3"/>
      <c r="AJ16" s="3"/>
      <c r="AK16" s="3"/>
      <c r="AL16" s="3"/>
      <c r="AM16" s="3"/>
    </row>
    <row r="17" spans="1:39" ht="15">
      <c r="A17" s="17">
        <v>1920</v>
      </c>
      <c r="B17" s="16">
        <v>0.81656278893300427</v>
      </c>
      <c r="C17" s="18">
        <v>0.49234387142014008</v>
      </c>
      <c r="D17" s="14">
        <v>0.23106962239195156</v>
      </c>
      <c r="E17" s="5">
        <v>0.60032794564370617</v>
      </c>
      <c r="F17" s="15">
        <v>0.89</v>
      </c>
      <c r="G17" s="5">
        <v>0.61</v>
      </c>
      <c r="H17" s="14"/>
      <c r="I17" s="15">
        <v>0.79726901613369217</v>
      </c>
      <c r="J17" s="5">
        <v>0.43726901613369229</v>
      </c>
      <c r="K17" s="5">
        <v>0.22907241790337418</v>
      </c>
      <c r="L17" s="15">
        <v>0.87690000000000001</v>
      </c>
      <c r="M17" s="5">
        <v>0.53790000000000004</v>
      </c>
      <c r="N17" s="14"/>
      <c r="O17" s="15">
        <f t="shared" si="1"/>
        <v>0.86115426297766806</v>
      </c>
      <c r="P17" s="5">
        <f t="shared" si="1"/>
        <v>0.54674795714004676</v>
      </c>
      <c r="Q17" s="14"/>
      <c r="R17" s="3"/>
      <c r="S17" s="3"/>
      <c r="T17" s="3"/>
      <c r="AF17" s="3"/>
      <c r="AG17" s="3"/>
      <c r="AH17" s="3"/>
      <c r="AI17" s="3"/>
      <c r="AJ17" s="3"/>
      <c r="AK17" s="3"/>
      <c r="AL17" s="3"/>
      <c r="AM17" s="3"/>
    </row>
    <row r="18" spans="1:39" ht="15">
      <c r="A18" s="17">
        <v>1930</v>
      </c>
      <c r="B18" s="16">
        <v>0.79958626352055417</v>
      </c>
      <c r="C18" s="18">
        <v>0.47351360103099133</v>
      </c>
      <c r="D18" s="14">
        <v>0.22364816902078286</v>
      </c>
      <c r="E18" s="5">
        <v>0.54763206318445057</v>
      </c>
      <c r="F18" s="15">
        <v>0.85</v>
      </c>
      <c r="G18" s="5">
        <v>0.55000000000000004</v>
      </c>
      <c r="H18" s="14"/>
      <c r="I18" s="15">
        <v>0.73405963421263221</v>
      </c>
      <c r="J18" s="5">
        <v>0.37405963421263222</v>
      </c>
      <c r="K18" s="5">
        <v>0.20084183665366115</v>
      </c>
      <c r="L18" s="15">
        <v>0.83550000000000002</v>
      </c>
      <c r="M18" s="5">
        <v>0.42770000000000002</v>
      </c>
      <c r="N18" s="14"/>
      <c r="O18" s="15">
        <f t="shared" si="1"/>
        <v>0.82836208784018472</v>
      </c>
      <c r="P18" s="5">
        <f t="shared" si="1"/>
        <v>0.48373786701033045</v>
      </c>
      <c r="Q18" s="14"/>
      <c r="R18" s="3"/>
      <c r="S18" s="3"/>
      <c r="T18" s="3"/>
      <c r="AF18" s="3"/>
      <c r="AG18" s="3"/>
      <c r="AH18" s="3"/>
      <c r="AI18" s="3"/>
      <c r="AJ18" s="3"/>
      <c r="AK18" s="3"/>
      <c r="AL18" s="3"/>
      <c r="AM18" s="3"/>
    </row>
    <row r="19" spans="1:39" ht="15">
      <c r="A19" s="17">
        <f t="shared" ref="A19:A26" si="2">A18+10</f>
        <v>1940</v>
      </c>
      <c r="B19" s="16">
        <v>0.75779225449707599</v>
      </c>
      <c r="C19" s="18">
        <v>0.3630260303208378</v>
      </c>
      <c r="D19" s="14">
        <v>0.1367665907496971</v>
      </c>
      <c r="E19" s="5">
        <v>0.52411586720016345</v>
      </c>
      <c r="F19" s="15"/>
      <c r="G19" s="5"/>
      <c r="H19" s="14"/>
      <c r="I19" s="15">
        <v>0.66389486443707002</v>
      </c>
      <c r="J19" s="5">
        <v>0.30389486443706998</v>
      </c>
      <c r="K19" s="5">
        <v>0.13501597440045224</v>
      </c>
      <c r="L19" s="15">
        <v>0.83169999999999999</v>
      </c>
      <c r="M19" s="5">
        <v>0.37690000000000001</v>
      </c>
      <c r="N19" s="14">
        <v>0.17699999999999999</v>
      </c>
      <c r="O19" s="15"/>
      <c r="P19" s="5"/>
      <c r="Q19" s="14"/>
      <c r="R19" s="3"/>
      <c r="S19" s="3"/>
      <c r="T19" s="3"/>
      <c r="AF19" s="3"/>
      <c r="AG19" s="3"/>
      <c r="AH19" s="3"/>
      <c r="AI19" s="3"/>
      <c r="AJ19" s="3"/>
      <c r="AK19" s="3"/>
      <c r="AL19" s="3"/>
      <c r="AM19" s="3"/>
    </row>
    <row r="20" spans="1:39" ht="15">
      <c r="A20" s="17">
        <f t="shared" si="2"/>
        <v>1950</v>
      </c>
      <c r="B20" s="16">
        <v>0.72796470071456387</v>
      </c>
      <c r="C20" s="18">
        <v>0.33403255861281123</v>
      </c>
      <c r="D20" s="14">
        <v>0.12062614946961507</v>
      </c>
      <c r="E20" s="5">
        <v>0.38855726017530551</v>
      </c>
      <c r="F20" s="15">
        <v>0.76</v>
      </c>
      <c r="G20" s="5">
        <v>0.47199999999999998</v>
      </c>
      <c r="H20" s="14"/>
      <c r="I20" s="15">
        <v>0.65665535237286665</v>
      </c>
      <c r="J20" s="5">
        <v>0.29665535237286661</v>
      </c>
      <c r="K20" s="5">
        <v>0.12277391790250029</v>
      </c>
      <c r="L20" s="15">
        <v>0.77290000000000003</v>
      </c>
      <c r="M20" s="5">
        <v>0.3281</v>
      </c>
      <c r="N20" s="14">
        <v>9.6500000000000002E-2</v>
      </c>
      <c r="O20" s="15">
        <f t="shared" ref="O20:P26" si="3">(B20+F20+L20)/3</f>
        <v>0.7536215669048546</v>
      </c>
      <c r="P20" s="5">
        <f t="shared" si="3"/>
        <v>0.37804418620427044</v>
      </c>
      <c r="Q20" s="14"/>
      <c r="R20" s="3"/>
      <c r="S20" s="3"/>
      <c r="T20" s="3"/>
      <c r="AF20" s="3"/>
      <c r="AG20" s="3"/>
      <c r="AH20" s="3"/>
      <c r="AI20" s="3"/>
      <c r="AJ20" s="3"/>
      <c r="AK20" s="3"/>
      <c r="AL20" s="3"/>
      <c r="AM20" s="3"/>
    </row>
    <row r="21" spans="1:39" ht="15">
      <c r="A21" s="17">
        <f t="shared" si="2"/>
        <v>1960</v>
      </c>
      <c r="B21" s="16">
        <v>0.69942625870271646</v>
      </c>
      <c r="C21" s="18">
        <v>0.31896407642836389</v>
      </c>
      <c r="D21" s="14">
        <v>0.11488856035073748</v>
      </c>
      <c r="E21" s="5">
        <v>0.35285395430221905</v>
      </c>
      <c r="F21" s="15">
        <v>0.71499999999999997</v>
      </c>
      <c r="G21" s="5">
        <v>0.33900000000000002</v>
      </c>
      <c r="H21" s="14"/>
      <c r="I21" s="15">
        <v>0.67</v>
      </c>
      <c r="J21" s="5">
        <v>0.314</v>
      </c>
      <c r="K21" s="5">
        <v>0.13439582000217187</v>
      </c>
      <c r="L21" s="15">
        <v>0.63229999999999997</v>
      </c>
      <c r="M21" s="5">
        <v>0.2341</v>
      </c>
      <c r="N21" s="14">
        <v>8.1699999999999995E-2</v>
      </c>
      <c r="O21" s="15">
        <f t="shared" si="3"/>
        <v>0.68224208623423876</v>
      </c>
      <c r="P21" s="5">
        <f t="shared" si="3"/>
        <v>0.29735469214278792</v>
      </c>
      <c r="Q21" s="14"/>
      <c r="R21" s="3"/>
      <c r="S21" s="3"/>
      <c r="T21" s="3"/>
      <c r="AF21" s="3"/>
      <c r="AG21" s="3"/>
      <c r="AH21" s="3"/>
      <c r="AI21" s="3"/>
      <c r="AJ21" s="3"/>
      <c r="AK21" s="3"/>
      <c r="AL21" s="3"/>
      <c r="AM21" s="3"/>
    </row>
    <row r="22" spans="1:39" ht="15">
      <c r="A22" s="17">
        <f t="shared" si="2"/>
        <v>1970</v>
      </c>
      <c r="B22" s="16">
        <v>0.62</v>
      </c>
      <c r="C22" s="18">
        <v>0.22</v>
      </c>
      <c r="D22" s="14">
        <v>7.0000000000000007E-2</v>
      </c>
      <c r="E22" s="5">
        <v>0.255</v>
      </c>
      <c r="F22" s="15">
        <v>0.64100000000000001</v>
      </c>
      <c r="G22" s="5">
        <v>0.22600000000000001</v>
      </c>
      <c r="H22" s="14"/>
      <c r="I22" s="15">
        <v>0.64182001137360711</v>
      </c>
      <c r="J22" s="5">
        <v>0.28182001137360713</v>
      </c>
      <c r="K22" s="5">
        <v>0.11514196600769284</v>
      </c>
      <c r="L22" s="15">
        <v>0.54700000000000004</v>
      </c>
      <c r="M22" s="5">
        <v>0.17699999999999999</v>
      </c>
      <c r="N22" s="14"/>
      <c r="O22" s="15">
        <f t="shared" si="3"/>
        <v>0.60266666666666679</v>
      </c>
      <c r="P22" s="5">
        <f t="shared" si="3"/>
        <v>0.20766666666666667</v>
      </c>
      <c r="Q22" s="14"/>
      <c r="R22" s="3"/>
      <c r="S22" s="3"/>
      <c r="T22" s="3"/>
      <c r="AF22" s="3"/>
      <c r="AG22" s="3"/>
      <c r="AH22" s="3"/>
      <c r="AI22" s="3"/>
      <c r="AJ22" s="3"/>
      <c r="AK22" s="3"/>
      <c r="AL22" s="3"/>
      <c r="AM22" s="3"/>
    </row>
    <row r="23" spans="1:39" ht="15">
      <c r="A23" s="17">
        <f t="shared" si="2"/>
        <v>1980</v>
      </c>
      <c r="B23" s="16">
        <v>0.61842763423391522</v>
      </c>
      <c r="C23" s="18">
        <v>0.22019883455897218</v>
      </c>
      <c r="D23" s="14">
        <v>6.7262818138752289E-2</v>
      </c>
      <c r="E23" s="5">
        <v>0.25</v>
      </c>
      <c r="F23" s="15">
        <v>0.626</v>
      </c>
      <c r="G23" s="5">
        <v>0.22700000000000001</v>
      </c>
      <c r="H23" s="14"/>
      <c r="I23" s="15">
        <v>0.67200000000000004</v>
      </c>
      <c r="J23" s="5">
        <v>0.30099999999999999</v>
      </c>
      <c r="K23" s="5">
        <v>0.12408183620413152</v>
      </c>
      <c r="L23" s="15">
        <v>0.53400000000000003</v>
      </c>
      <c r="M23" s="5">
        <v>0.16500000000000001</v>
      </c>
      <c r="N23" s="14"/>
      <c r="O23" s="15">
        <f t="shared" si="3"/>
        <v>0.59280921141130505</v>
      </c>
      <c r="P23" s="5">
        <f t="shared" si="3"/>
        <v>0.20406627818632406</v>
      </c>
      <c r="Q23" s="14"/>
      <c r="R23" s="3"/>
      <c r="S23" s="3"/>
      <c r="T23" s="3"/>
      <c r="AF23" s="3"/>
      <c r="AG23" s="3"/>
      <c r="AH23" s="3"/>
      <c r="AI23" s="3"/>
      <c r="AJ23" s="3"/>
      <c r="AK23" s="3"/>
      <c r="AL23" s="3"/>
      <c r="AM23" s="3"/>
    </row>
    <row r="24" spans="1:39" ht="15">
      <c r="A24" s="17">
        <f t="shared" si="2"/>
        <v>1990</v>
      </c>
      <c r="B24" s="16">
        <v>0.60962159340268618</v>
      </c>
      <c r="C24" s="18">
        <v>0.21706333442803544</v>
      </c>
      <c r="D24" s="14">
        <v>6.4394038209145743E-2</v>
      </c>
      <c r="E24" s="5">
        <v>0.24157756873433928</v>
      </c>
      <c r="F24" s="15">
        <v>0.64</v>
      </c>
      <c r="G24" s="5">
        <v>0.24</v>
      </c>
      <c r="H24" s="14"/>
      <c r="I24" s="15">
        <v>0.68699999999999983</v>
      </c>
      <c r="J24" s="5">
        <v>0.32899999999999996</v>
      </c>
      <c r="K24" s="5">
        <v>0.13898870976328495</v>
      </c>
      <c r="L24" s="15">
        <v>0.57699999999999996</v>
      </c>
      <c r="M24" s="5">
        <v>0.19500000000000001</v>
      </c>
      <c r="N24" s="14"/>
      <c r="O24" s="15">
        <f t="shared" si="3"/>
        <v>0.60887386446756209</v>
      </c>
      <c r="P24" s="5">
        <f t="shared" si="3"/>
        <v>0.21735444480934515</v>
      </c>
      <c r="Q24" s="14"/>
      <c r="R24" s="3"/>
      <c r="S24" s="3"/>
      <c r="T24" s="3"/>
      <c r="AF24" s="3"/>
      <c r="AG24" s="3"/>
      <c r="AH24" s="3"/>
      <c r="AI24" s="3"/>
      <c r="AJ24" s="3"/>
      <c r="AK24" s="3"/>
      <c r="AL24" s="3"/>
      <c r="AM24" s="3"/>
    </row>
    <row r="25" spans="1:39" ht="15">
      <c r="A25" s="17">
        <f t="shared" si="2"/>
        <v>2000</v>
      </c>
      <c r="B25" s="16">
        <v>0.621</v>
      </c>
      <c r="C25" s="5">
        <v>0.23499999999999999</v>
      </c>
      <c r="D25" s="14">
        <v>6.9715131848609224E-2</v>
      </c>
      <c r="E25" s="5">
        <v>0.26153992705475249</v>
      </c>
      <c r="F25" s="15">
        <v>0.68500000000000005</v>
      </c>
      <c r="G25" s="5">
        <v>0.27</v>
      </c>
      <c r="H25" s="14"/>
      <c r="I25" s="15">
        <v>0.69650000000000001</v>
      </c>
      <c r="J25" s="5">
        <v>0.33049999999999996</v>
      </c>
      <c r="K25" s="5">
        <v>0.14407815804029964</v>
      </c>
      <c r="L25" s="15">
        <v>0.57809999999999995</v>
      </c>
      <c r="M25" s="5">
        <v>0.20480000000000001</v>
      </c>
      <c r="N25" s="14">
        <v>6.7000000000000004E-2</v>
      </c>
      <c r="O25" s="15">
        <f t="shared" si="3"/>
        <v>0.62803333333333333</v>
      </c>
      <c r="P25" s="5">
        <f t="shared" si="3"/>
        <v>0.2366</v>
      </c>
      <c r="Q25" s="14">
        <v>6.7000000000000004E-2</v>
      </c>
      <c r="R25" s="3"/>
      <c r="S25" s="3"/>
      <c r="T25" s="3"/>
      <c r="AF25" s="3"/>
      <c r="AG25" s="3"/>
      <c r="AH25" s="3"/>
      <c r="AI25" s="3"/>
      <c r="AJ25" s="3"/>
      <c r="AK25" s="3"/>
      <c r="AL25" s="3"/>
      <c r="AM25" s="3"/>
    </row>
    <row r="26" spans="1:39" ht="15.6" thickBot="1">
      <c r="A26" s="13">
        <f t="shared" si="2"/>
        <v>2010</v>
      </c>
      <c r="B26" s="12">
        <v>0.624</v>
      </c>
      <c r="C26" s="11">
        <v>0.24399999999999999</v>
      </c>
      <c r="D26" s="8">
        <v>7.23850730683432E-2</v>
      </c>
      <c r="E26" s="9">
        <v>0.27155634979301962</v>
      </c>
      <c r="F26" s="10">
        <v>0.70499999999999996</v>
      </c>
      <c r="G26" s="9">
        <v>0.28000000000000003</v>
      </c>
      <c r="H26" s="8"/>
      <c r="I26" s="10">
        <v>0.71499999999999997</v>
      </c>
      <c r="J26" s="9">
        <v>0.33799999999999997</v>
      </c>
      <c r="K26" s="9">
        <v>0.14734770776889949</v>
      </c>
      <c r="L26" s="10">
        <v>0.5877</v>
      </c>
      <c r="M26" s="9">
        <v>0.20710000000000001</v>
      </c>
      <c r="N26" s="8"/>
      <c r="O26" s="10">
        <f t="shared" si="3"/>
        <v>0.63890000000000002</v>
      </c>
      <c r="P26" s="9">
        <f t="shared" si="3"/>
        <v>0.24370000000000003</v>
      </c>
      <c r="Q26" s="8"/>
      <c r="R26" s="3"/>
      <c r="S26" s="3"/>
      <c r="T26" s="3"/>
      <c r="AF26" s="3"/>
      <c r="AG26" s="3"/>
      <c r="AH26" s="3"/>
      <c r="AI26" s="3"/>
      <c r="AJ26" s="3"/>
      <c r="AK26" s="3"/>
      <c r="AL26" s="3"/>
      <c r="AM26" s="3"/>
    </row>
    <row r="27" spans="1:39" ht="16.2" thickTop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/>
      <c r="S27" s="3"/>
      <c r="T27" s="3"/>
      <c r="AF27" s="3"/>
      <c r="AG27" s="3"/>
      <c r="AH27" s="3"/>
      <c r="AI27" s="3"/>
      <c r="AJ27" s="3"/>
      <c r="AK27" s="3"/>
      <c r="AL27" s="3"/>
      <c r="AM27" s="3"/>
    </row>
    <row r="28" spans="1:39" ht="15">
      <c r="A28" s="3" t="s">
        <v>16</v>
      </c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"/>
      <c r="S28" s="3"/>
      <c r="T28" s="3"/>
      <c r="AF28" s="3"/>
      <c r="AG28" s="3"/>
      <c r="AH28" s="3"/>
      <c r="AI28" s="3"/>
      <c r="AJ28" s="3"/>
      <c r="AK28" s="3"/>
      <c r="AL28" s="3"/>
      <c r="AM28" s="3"/>
    </row>
    <row r="29" spans="1:39" ht="15.6">
      <c r="A29" s="6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S29" s="3"/>
      <c r="T29" s="3"/>
      <c r="AF29" s="3"/>
      <c r="AG29" s="3"/>
      <c r="AH29" s="3"/>
      <c r="AI29" s="3"/>
      <c r="AJ29" s="3"/>
      <c r="AK29" s="3"/>
      <c r="AL29" s="3"/>
      <c r="AM29" s="3"/>
    </row>
    <row r="30" spans="1:39" ht="15">
      <c r="A30" s="3" t="s">
        <v>15</v>
      </c>
      <c r="B30" s="4"/>
      <c r="C30" s="4"/>
      <c r="D30" s="4"/>
      <c r="E30" s="4"/>
      <c r="F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3"/>
      <c r="T30" s="3"/>
      <c r="AF30" s="3"/>
      <c r="AG30" s="3"/>
      <c r="AH30" s="3"/>
      <c r="AI30" s="3"/>
      <c r="AJ30" s="3"/>
      <c r="AK30" s="3"/>
      <c r="AL30" s="3"/>
      <c r="AM30" s="3"/>
    </row>
    <row r="31" spans="1:39" ht="15">
      <c r="A31" s="3" t="s">
        <v>14</v>
      </c>
      <c r="B31" s="4"/>
      <c r="C31" s="4"/>
      <c r="D31" s="4"/>
      <c r="E31" s="4"/>
      <c r="F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3"/>
      <c r="T31" s="3"/>
      <c r="AF31" s="3"/>
      <c r="AG31" s="3"/>
      <c r="AH31" s="3"/>
      <c r="AI31" s="3"/>
      <c r="AJ31" s="3"/>
      <c r="AK31" s="3"/>
      <c r="AL31" s="3"/>
      <c r="AM31" s="3"/>
    </row>
    <row r="32" spans="1:39" ht="15">
      <c r="A32" s="3"/>
      <c r="B32" s="4"/>
      <c r="C32" s="4"/>
      <c r="D32" s="4"/>
      <c r="E32" s="4"/>
      <c r="F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3"/>
      <c r="T32" s="3"/>
      <c r="AF32" s="3"/>
      <c r="AG32" s="3"/>
      <c r="AH32" s="3"/>
      <c r="AI32" s="3"/>
      <c r="AJ32" s="3"/>
      <c r="AK32" s="3"/>
      <c r="AL32" s="3"/>
      <c r="AM32" s="3"/>
    </row>
    <row r="33" spans="1:39" ht="15">
      <c r="A33" s="3" t="s">
        <v>13</v>
      </c>
      <c r="B33" s="4"/>
      <c r="C33" s="4"/>
      <c r="D33" s="4"/>
      <c r="E33" s="4"/>
      <c r="F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3"/>
      <c r="T33" s="3"/>
      <c r="AF33" s="3"/>
      <c r="AG33" s="3"/>
      <c r="AH33" s="3"/>
      <c r="AI33" s="3"/>
      <c r="AJ33" s="3"/>
      <c r="AK33" s="3"/>
      <c r="AL33" s="3"/>
      <c r="AM33" s="3"/>
    </row>
    <row r="34" spans="1:39" ht="15">
      <c r="A34" s="3" t="s">
        <v>12</v>
      </c>
      <c r="B34" s="4"/>
      <c r="C34" s="4"/>
      <c r="D34" s="4"/>
      <c r="E34" s="4"/>
      <c r="F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3"/>
      <c r="T34" s="3"/>
      <c r="AF34" s="3"/>
      <c r="AG34" s="3"/>
      <c r="AH34" s="3"/>
      <c r="AI34" s="3"/>
      <c r="AJ34" s="3"/>
      <c r="AK34" s="3"/>
      <c r="AL34" s="3"/>
      <c r="AM34" s="3"/>
    </row>
    <row r="35" spans="1:39" ht="15">
      <c r="A35" s="3" t="s">
        <v>11</v>
      </c>
      <c r="B35" s="4"/>
      <c r="C35" s="4"/>
      <c r="D35" s="4"/>
      <c r="E35" s="4"/>
      <c r="F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3"/>
      <c r="AF35" s="3"/>
      <c r="AG35" s="3"/>
      <c r="AH35" s="3"/>
      <c r="AI35" s="3"/>
      <c r="AJ35" s="3"/>
      <c r="AK35" s="3"/>
      <c r="AL35" s="3"/>
      <c r="AM35" s="3"/>
    </row>
    <row r="36" spans="1:39" ht="15">
      <c r="A36" s="3" t="s">
        <v>10</v>
      </c>
      <c r="B36" s="4"/>
      <c r="C36" s="4"/>
      <c r="D36" s="4"/>
      <c r="E36" s="4"/>
      <c r="F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3"/>
      <c r="AF36" s="3"/>
      <c r="AG36" s="3"/>
      <c r="AH36" s="3"/>
      <c r="AI36" s="3"/>
      <c r="AJ36" s="3"/>
      <c r="AK36" s="3"/>
      <c r="AL36" s="3"/>
      <c r="AM36" s="3"/>
    </row>
    <row r="37" spans="1:39" ht="15">
      <c r="A37" s="3" t="s">
        <v>9</v>
      </c>
      <c r="B37" s="4"/>
      <c r="C37" s="4"/>
      <c r="D37" s="4"/>
      <c r="E37" s="4"/>
      <c r="F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3"/>
      <c r="T37" s="3"/>
      <c r="AF37" s="3"/>
      <c r="AG37" s="3"/>
      <c r="AH37" s="3"/>
      <c r="AI37" s="3"/>
      <c r="AJ37" s="3"/>
      <c r="AK37" s="3"/>
      <c r="AL37" s="3"/>
      <c r="AM37" s="3"/>
    </row>
    <row r="38" spans="1:39" ht="15">
      <c r="A38" s="3"/>
      <c r="B38" s="4"/>
      <c r="C38" s="4"/>
      <c r="D38" s="4"/>
      <c r="E38" s="4"/>
      <c r="F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3"/>
      <c r="AF38" s="3"/>
      <c r="AG38" s="3"/>
      <c r="AH38" s="3"/>
      <c r="AI38" s="3"/>
      <c r="AJ38" s="3"/>
      <c r="AK38" s="3"/>
      <c r="AL38" s="3"/>
      <c r="AM38" s="3"/>
    </row>
    <row r="39" spans="1:39" ht="15">
      <c r="A39" s="3" t="s">
        <v>8</v>
      </c>
      <c r="B39" s="4"/>
      <c r="C39" s="4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3"/>
      <c r="T39" s="3"/>
      <c r="AF39" s="3"/>
      <c r="AG39" s="3"/>
      <c r="AH39" s="3"/>
      <c r="AI39" s="3"/>
      <c r="AJ39" s="3"/>
      <c r="AK39" s="3"/>
      <c r="AL39" s="3"/>
      <c r="AM39" s="3"/>
    </row>
    <row r="40" spans="1:39" ht="15">
      <c r="A40" s="3" t="s">
        <v>7</v>
      </c>
      <c r="B40" s="4"/>
      <c r="C40" s="4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  <c r="T40" s="3"/>
      <c r="AF40" s="3"/>
      <c r="AG40" s="3"/>
      <c r="AH40" s="3"/>
      <c r="AI40" s="3"/>
      <c r="AJ40" s="3"/>
      <c r="AK40" s="3"/>
      <c r="AL40" s="3"/>
      <c r="AM40" s="3"/>
    </row>
    <row r="41" spans="1:39" ht="15">
      <c r="A41" s="3" t="s">
        <v>6</v>
      </c>
      <c r="B41" s="4"/>
      <c r="C41" s="4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3"/>
      <c r="T41" s="3"/>
      <c r="AF41" s="3"/>
      <c r="AG41" s="3"/>
      <c r="AH41" s="3"/>
      <c r="AI41" s="3"/>
      <c r="AJ41" s="3"/>
      <c r="AK41" s="3"/>
      <c r="AL41" s="3"/>
      <c r="AM41" s="3"/>
    </row>
    <row r="42" spans="1:39" ht="15">
      <c r="A42" s="3"/>
      <c r="B42" s="4"/>
      <c r="C42" s="4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3"/>
      <c r="T42" s="3"/>
      <c r="AF42" s="3"/>
      <c r="AG42" s="3"/>
      <c r="AH42" s="3"/>
      <c r="AI42" s="3"/>
      <c r="AJ42" s="3"/>
      <c r="AK42" s="3"/>
      <c r="AL42" s="3"/>
      <c r="AM42" s="3"/>
    </row>
    <row r="43" spans="1:39" ht="15">
      <c r="A43" s="3" t="s">
        <v>5</v>
      </c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3"/>
      <c r="T43" s="3"/>
      <c r="AF43" s="3"/>
      <c r="AG43" s="3"/>
      <c r="AH43" s="3"/>
      <c r="AI43" s="3"/>
      <c r="AJ43" s="3"/>
      <c r="AK43" s="3"/>
      <c r="AL43" s="3"/>
      <c r="AM43" s="3"/>
    </row>
    <row r="44" spans="1:39" ht="15">
      <c r="A44" s="3" t="s">
        <v>4</v>
      </c>
      <c r="B44" s="4"/>
      <c r="C44" s="4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3"/>
      <c r="T44" s="3"/>
      <c r="AF44" s="3"/>
      <c r="AG44" s="3"/>
      <c r="AH44" s="3"/>
      <c r="AI44" s="3"/>
      <c r="AJ44" s="3"/>
      <c r="AK44" s="3"/>
      <c r="AL44" s="3"/>
      <c r="AM44" s="3"/>
    </row>
    <row r="45" spans="1:39" ht="15">
      <c r="A45" s="3"/>
      <c r="B45" s="4"/>
      <c r="C45" s="4"/>
      <c r="D45" s="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3"/>
      <c r="AF45" s="3"/>
      <c r="AG45" s="3"/>
      <c r="AH45" s="3"/>
      <c r="AI45" s="3"/>
      <c r="AJ45" s="3"/>
      <c r="AK45" s="3"/>
      <c r="AL45" s="3"/>
      <c r="AM45" s="3"/>
    </row>
    <row r="46" spans="1:39" ht="15">
      <c r="A46" s="3"/>
      <c r="B46" s="4"/>
      <c r="C46" s="4"/>
      <c r="D46" s="4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  <c r="T46" s="3"/>
      <c r="AF46" s="3"/>
      <c r="AG46" s="3"/>
      <c r="AH46" s="3"/>
      <c r="AI46" s="3"/>
      <c r="AJ46" s="3"/>
      <c r="AK46" s="3"/>
      <c r="AL46" s="3"/>
      <c r="AM46" s="3"/>
    </row>
    <row r="47" spans="1:39" ht="15">
      <c r="A47" s="3"/>
      <c r="B47" s="4"/>
      <c r="C47" s="4"/>
      <c r="D47" s="4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3"/>
      <c r="T47" s="3"/>
      <c r="AF47" s="3"/>
      <c r="AG47" s="3"/>
      <c r="AH47" s="3"/>
      <c r="AI47" s="3"/>
      <c r="AJ47" s="3"/>
      <c r="AK47" s="3"/>
      <c r="AL47" s="3"/>
      <c r="AM47" s="3"/>
    </row>
    <row r="48" spans="1:39" ht="15">
      <c r="A48" s="3"/>
      <c r="B48" s="4"/>
      <c r="C48" s="4"/>
      <c r="D48" s="4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3"/>
      <c r="T48" s="3"/>
      <c r="AF48" s="3"/>
      <c r="AG48" s="3"/>
      <c r="AH48" s="3"/>
      <c r="AI48" s="3"/>
      <c r="AJ48" s="3"/>
      <c r="AK48" s="3"/>
      <c r="AL48" s="3"/>
      <c r="AM48" s="3"/>
    </row>
    <row r="49" spans="1:39" ht="15">
      <c r="A49" s="3"/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3"/>
      <c r="T49" s="3"/>
      <c r="AF49" s="3"/>
      <c r="AG49" s="3"/>
      <c r="AH49" s="3"/>
      <c r="AI49" s="3"/>
      <c r="AJ49" s="3"/>
      <c r="AK49" s="3"/>
      <c r="AL49" s="3"/>
      <c r="AM49" s="3"/>
    </row>
    <row r="50" spans="1:39" ht="15">
      <c r="A50" s="3"/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3"/>
      <c r="T50" s="3"/>
      <c r="AF50" s="3"/>
      <c r="AG50" s="3"/>
      <c r="AH50" s="3"/>
      <c r="AI50" s="3"/>
      <c r="AJ50" s="3"/>
      <c r="AK50" s="3"/>
      <c r="AL50" s="3"/>
      <c r="AM50" s="3"/>
    </row>
    <row r="51" spans="1:39" ht="15">
      <c r="A51" s="3"/>
      <c r="B51" s="3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3"/>
      <c r="T51" s="3"/>
      <c r="AF51" s="3"/>
      <c r="AG51" s="3"/>
      <c r="AH51" s="3"/>
      <c r="AI51" s="3"/>
      <c r="AJ51" s="3"/>
      <c r="AK51" s="3"/>
      <c r="AL51" s="3"/>
      <c r="AM51" s="3"/>
    </row>
    <row r="52" spans="1:39" ht="15">
      <c r="A52" s="3"/>
      <c r="B52" s="3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  <c r="T52" s="3"/>
      <c r="AF52" s="3"/>
      <c r="AG52" s="3"/>
      <c r="AH52" s="3"/>
      <c r="AI52" s="3"/>
      <c r="AJ52" s="3"/>
      <c r="AK52" s="3"/>
      <c r="AL52" s="3"/>
      <c r="AM52" s="3"/>
    </row>
    <row r="53" spans="1:39" ht="15">
      <c r="A53" s="3"/>
      <c r="B53" s="3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3"/>
      <c r="T53" s="3"/>
      <c r="AF53" s="3"/>
      <c r="AG53" s="3"/>
      <c r="AH53" s="3"/>
      <c r="AI53" s="3"/>
      <c r="AJ53" s="3"/>
      <c r="AK53" s="3"/>
      <c r="AL53" s="3"/>
      <c r="AM53" s="3"/>
    </row>
    <row r="54" spans="1:39" ht="15">
      <c r="A54" s="3"/>
      <c r="B54" s="3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3"/>
      <c r="T54" s="3"/>
      <c r="AF54" s="3"/>
      <c r="AG54" s="3"/>
      <c r="AH54" s="3"/>
      <c r="AI54" s="3"/>
      <c r="AJ54" s="3"/>
      <c r="AK54" s="3"/>
      <c r="AL54" s="3"/>
      <c r="AM54" s="3"/>
    </row>
    <row r="55" spans="1:39" ht="15">
      <c r="A55" s="3"/>
      <c r="B55" s="3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3"/>
      <c r="T55" s="3"/>
      <c r="AF55" s="3"/>
      <c r="AG55" s="3"/>
      <c r="AH55" s="3"/>
      <c r="AI55" s="3"/>
      <c r="AJ55" s="3"/>
      <c r="AK55" s="3"/>
      <c r="AL55" s="3"/>
      <c r="AM55" s="3"/>
    </row>
    <row r="56" spans="1:39" ht="15">
      <c r="A56" s="3"/>
      <c r="B56" s="3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AF56" s="3"/>
      <c r="AG56" s="3"/>
      <c r="AH56" s="3"/>
      <c r="AI56" s="3"/>
      <c r="AJ56" s="3"/>
      <c r="AK56" s="3"/>
      <c r="AL56" s="3"/>
      <c r="AM56" s="3"/>
    </row>
    <row r="57" spans="1:39" ht="15">
      <c r="A57" s="3"/>
      <c r="B57" s="3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3"/>
      <c r="T57" s="3"/>
      <c r="AF57" s="3"/>
      <c r="AG57" s="3"/>
      <c r="AH57" s="3"/>
      <c r="AI57" s="3"/>
      <c r="AJ57" s="3"/>
      <c r="AK57" s="3"/>
      <c r="AL57" s="3"/>
      <c r="AM57" s="3"/>
    </row>
    <row r="58" spans="1:39" ht="15">
      <c r="A58" s="3"/>
      <c r="B58" s="3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  <c r="T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3"/>
      <c r="B59" s="3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3"/>
      <c r="T59" s="3"/>
      <c r="AF59" s="3"/>
      <c r="AG59" s="3"/>
      <c r="AH59" s="3"/>
      <c r="AI59" s="3"/>
      <c r="AJ59" s="3"/>
      <c r="AK59" s="3"/>
      <c r="AL59" s="3"/>
      <c r="AM59" s="3"/>
    </row>
    <row r="60" spans="1:39" ht="15">
      <c r="A60" s="3"/>
      <c r="B60" s="3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3"/>
      <c r="T60" s="3"/>
      <c r="AF60" s="3"/>
      <c r="AG60" s="3"/>
      <c r="AH60" s="3"/>
      <c r="AI60" s="3"/>
      <c r="AJ60" s="3"/>
      <c r="AK60" s="3"/>
      <c r="AL60" s="3"/>
      <c r="AM60" s="3"/>
    </row>
    <row r="61" spans="1:39" ht="15">
      <c r="A61" s="3"/>
      <c r="B61" s="3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  <c r="T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3"/>
      <c r="B62" s="3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  <c r="AF62" s="3"/>
      <c r="AG62" s="3"/>
      <c r="AH62" s="3"/>
      <c r="AI62" s="3"/>
      <c r="AJ62" s="3"/>
      <c r="AK62" s="3"/>
      <c r="AL62" s="3"/>
      <c r="AM62" s="3"/>
    </row>
    <row r="63" spans="1:39" ht="15">
      <c r="A63" s="3"/>
      <c r="B63" s="3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3"/>
      <c r="AF63" s="3"/>
      <c r="AG63" s="3"/>
      <c r="AH63" s="3"/>
      <c r="AI63" s="3"/>
      <c r="AJ63" s="3"/>
      <c r="AK63" s="3"/>
      <c r="AL63" s="3"/>
      <c r="AM63" s="3"/>
    </row>
    <row r="64" spans="1:39" ht="15">
      <c r="A64" s="3"/>
      <c r="B64" s="3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AF64" s="3"/>
      <c r="AG64" s="3"/>
      <c r="AH64" s="3"/>
      <c r="AI64" s="3"/>
      <c r="AJ64" s="3"/>
      <c r="AK64" s="3"/>
      <c r="AL64" s="3"/>
      <c r="AM64" s="3"/>
    </row>
    <row r="65" spans="1:39" ht="15">
      <c r="A65" s="3"/>
      <c r="B65" s="3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3"/>
      <c r="AF65" s="3"/>
      <c r="AG65" s="3"/>
      <c r="AH65" s="3"/>
      <c r="AI65" s="3"/>
      <c r="AJ65" s="3"/>
      <c r="AK65" s="3"/>
      <c r="AL65" s="3"/>
      <c r="AM65" s="3"/>
    </row>
    <row r="66" spans="1:39" ht="15">
      <c r="A66" s="3"/>
      <c r="B66" s="3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  <c r="AF66" s="3"/>
      <c r="AG66" s="3"/>
      <c r="AH66" s="3"/>
      <c r="AI66" s="3"/>
      <c r="AJ66" s="3"/>
      <c r="AK66" s="3"/>
      <c r="AL66" s="3"/>
      <c r="AM66" s="3"/>
    </row>
    <row r="67" spans="1:39" ht="15">
      <c r="A67" s="3"/>
      <c r="B67" s="3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3"/>
      <c r="AF67" s="3"/>
      <c r="AG67" s="3"/>
      <c r="AH67" s="3"/>
      <c r="AI67" s="3"/>
      <c r="AJ67" s="3"/>
      <c r="AK67" s="3"/>
      <c r="AL67" s="3"/>
      <c r="AM67" s="3"/>
    </row>
    <row r="68" spans="1:39" ht="15">
      <c r="A68" s="3"/>
      <c r="B68" s="3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  <c r="AF68" s="3"/>
      <c r="AG68" s="3"/>
      <c r="AH68" s="3"/>
      <c r="AI68" s="3"/>
      <c r="AJ68" s="3"/>
      <c r="AK68" s="3"/>
      <c r="AL68" s="3"/>
      <c r="AM68" s="3"/>
    </row>
    <row r="69" spans="1:39" ht="15">
      <c r="A69" s="3"/>
      <c r="B69" s="3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3"/>
      <c r="AF69" s="3"/>
      <c r="AG69" s="3"/>
      <c r="AH69" s="3"/>
      <c r="AI69" s="3"/>
      <c r="AJ69" s="3"/>
      <c r="AK69" s="3"/>
      <c r="AL69" s="3"/>
      <c r="AM69" s="3"/>
    </row>
    <row r="70" spans="1:39" ht="15">
      <c r="A70" s="3"/>
      <c r="B70" s="3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3"/>
      <c r="AF70" s="3"/>
      <c r="AG70" s="3"/>
      <c r="AH70" s="3"/>
      <c r="AI70" s="3"/>
      <c r="AJ70" s="3"/>
      <c r="AK70" s="3"/>
      <c r="AL70" s="3"/>
      <c r="AM70" s="3"/>
    </row>
    <row r="71" spans="1:39" ht="15">
      <c r="A71" s="3"/>
      <c r="B71" s="3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  <c r="AF71" s="3"/>
      <c r="AG71" s="3"/>
      <c r="AH71" s="3"/>
      <c r="AI71" s="3"/>
      <c r="AJ71" s="3"/>
      <c r="AK71" s="3"/>
      <c r="AL71" s="3"/>
      <c r="AM71" s="3"/>
    </row>
    <row r="72" spans="1:39" ht="15">
      <c r="A72" s="3"/>
      <c r="B72" s="3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  <c r="AF72" s="3"/>
      <c r="AG72" s="3"/>
      <c r="AH72" s="3"/>
      <c r="AI72" s="3"/>
      <c r="AJ72" s="3"/>
      <c r="AK72" s="3"/>
      <c r="AL72" s="3"/>
      <c r="AM72" s="3"/>
    </row>
    <row r="73" spans="1:39" ht="15">
      <c r="A73" s="3"/>
      <c r="B73" s="3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3"/>
      <c r="AF73" s="3"/>
      <c r="AG73" s="3"/>
      <c r="AH73" s="3"/>
      <c r="AI73" s="3"/>
      <c r="AJ73" s="3"/>
      <c r="AK73" s="3"/>
      <c r="AL73" s="3"/>
      <c r="AM73" s="3"/>
    </row>
    <row r="74" spans="1:39" ht="15">
      <c r="A74" s="3"/>
      <c r="B74" s="3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  <c r="AF74" s="3"/>
      <c r="AG74" s="3"/>
      <c r="AH74" s="3"/>
      <c r="AI74" s="3"/>
      <c r="AJ74" s="3"/>
      <c r="AK74" s="3"/>
      <c r="AL74" s="3"/>
      <c r="AM74" s="3"/>
    </row>
    <row r="75" spans="1:39" ht="15">
      <c r="A75" s="3"/>
      <c r="B75" s="3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3"/>
      <c r="AF75" s="3"/>
      <c r="AG75" s="3"/>
      <c r="AH75" s="3"/>
      <c r="AI75" s="3"/>
      <c r="AJ75" s="3"/>
      <c r="AK75" s="3"/>
      <c r="AL75" s="3"/>
      <c r="AM75" s="3"/>
    </row>
    <row r="76" spans="1:39" ht="15">
      <c r="A76" s="3"/>
      <c r="B76" s="3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3"/>
      <c r="AF76" s="3"/>
      <c r="AG76" s="3"/>
      <c r="AH76" s="3"/>
      <c r="AI76" s="3"/>
      <c r="AJ76" s="3"/>
      <c r="AK76" s="3"/>
      <c r="AL76" s="3"/>
      <c r="AM76" s="3"/>
    </row>
    <row r="77" spans="1:39" ht="15">
      <c r="A77" s="3"/>
      <c r="B77" s="3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3"/>
      <c r="AF77" s="3"/>
      <c r="AG77" s="3"/>
      <c r="AH77" s="3"/>
      <c r="AI77" s="3"/>
      <c r="AJ77" s="3"/>
      <c r="AK77" s="3"/>
      <c r="AL77" s="3"/>
      <c r="AM77" s="3"/>
    </row>
    <row r="78" spans="1:39" ht="15">
      <c r="A78" s="3"/>
      <c r="B78" s="3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3"/>
      <c r="AF78" s="3"/>
      <c r="AG78" s="3"/>
      <c r="AH78" s="3"/>
      <c r="AI78" s="3"/>
      <c r="AJ78" s="3"/>
      <c r="AK78" s="3"/>
      <c r="AL78" s="3"/>
      <c r="AM78" s="3"/>
    </row>
    <row r="79" spans="1:39" ht="15">
      <c r="A79" s="3"/>
      <c r="B79" s="3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AF79" s="3"/>
      <c r="AG79" s="3"/>
      <c r="AH79" s="3"/>
      <c r="AI79" s="3"/>
      <c r="AJ79" s="3"/>
      <c r="AK79" s="3"/>
      <c r="AL79" s="3"/>
      <c r="AM79" s="3"/>
    </row>
    <row r="80" spans="1:39" ht="15">
      <c r="A80" s="3"/>
      <c r="B80" s="3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  <c r="AF80" s="3"/>
      <c r="AG80" s="3"/>
      <c r="AH80" s="3"/>
      <c r="AI80" s="3"/>
      <c r="AJ80" s="3"/>
      <c r="AK80" s="3"/>
      <c r="AL80" s="3"/>
      <c r="AM80" s="3"/>
    </row>
    <row r="81" spans="1:39" ht="15">
      <c r="A81" s="3"/>
      <c r="B81" s="3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3"/>
      <c r="AF81" s="3"/>
      <c r="AG81" s="3"/>
      <c r="AH81" s="3"/>
      <c r="AI81" s="3"/>
      <c r="AJ81" s="3"/>
      <c r="AK81" s="3"/>
      <c r="AL81" s="3"/>
      <c r="AM81" s="3"/>
    </row>
    <row r="82" spans="1:39" ht="15">
      <c r="A82" s="3"/>
      <c r="B82" s="3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3"/>
      <c r="AF82" s="3"/>
      <c r="AG82" s="3"/>
      <c r="AH82" s="3"/>
      <c r="AI82" s="3"/>
      <c r="AJ82" s="3"/>
      <c r="AK82" s="3"/>
      <c r="AL82" s="3"/>
      <c r="AM82" s="3"/>
    </row>
    <row r="83" spans="1:39" ht="15">
      <c r="A83" s="3"/>
      <c r="B83" s="3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3"/>
      <c r="AF83" s="3"/>
      <c r="AG83" s="3"/>
      <c r="AH83" s="3"/>
      <c r="AI83" s="3"/>
      <c r="AJ83" s="3"/>
      <c r="AK83" s="3"/>
      <c r="AL83" s="3"/>
      <c r="AM83" s="3"/>
    </row>
    <row r="84" spans="1:39" ht="15">
      <c r="A84" s="3"/>
      <c r="B84" s="3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">
      <c r="A85" s="3"/>
      <c r="B85" s="3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">
      <c r="A86" s="3"/>
      <c r="B86" s="3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">
      <c r="A87" s="3"/>
      <c r="B87" s="3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">
      <c r="A88" s="3"/>
      <c r="B88" s="3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">
      <c r="A89" s="3"/>
      <c r="B89" s="3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">
      <c r="A90" s="3"/>
      <c r="B90" s="3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">
      <c r="A91" s="3"/>
      <c r="B91" s="3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">
      <c r="A92" s="3"/>
      <c r="B92" s="3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">
      <c r="A93" s="3"/>
      <c r="B93" s="3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">
      <c r="A94" s="3"/>
      <c r="B94" s="3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">
      <c r="A95" s="3"/>
      <c r="B95" s="3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">
      <c r="A96" s="3"/>
      <c r="B96" s="3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">
      <c r="A97" s="3"/>
      <c r="B97" s="3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">
      <c r="A98" s="3"/>
      <c r="B98" s="3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">
      <c r="A99" s="3"/>
      <c r="B99" s="3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5">
      <c r="A100" s="3"/>
      <c r="B100" s="3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">
      <c r="A101" s="3"/>
      <c r="B101" s="3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5">
      <c r="A102" s="3"/>
      <c r="B102" s="3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">
      <c r="A103" s="3"/>
      <c r="B103" s="3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">
      <c r="A104" s="3"/>
      <c r="B104" s="3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">
      <c r="A105" s="3"/>
      <c r="B105" s="3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">
      <c r="A106" s="3"/>
      <c r="B106" s="3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">
      <c r="A107" s="3"/>
      <c r="B107" s="3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">
      <c r="A108" s="3"/>
      <c r="B108" s="3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">
      <c r="A109" s="3"/>
      <c r="B109" s="3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">
      <c r="A110" s="3"/>
      <c r="B110" s="3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">
      <c r="A111" s="3"/>
      <c r="B111" s="3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">
      <c r="A112" s="3"/>
      <c r="B112" s="3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">
      <c r="A113" s="3"/>
      <c r="B113" s="3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">
      <c r="A114" s="3"/>
      <c r="B114" s="3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">
      <c r="A115" s="3"/>
      <c r="B115" s="3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">
      <c r="A116" s="3"/>
      <c r="B116" s="3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">
      <c r="A117" s="3"/>
      <c r="B117" s="3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">
      <c r="A118" s="3"/>
      <c r="B118" s="3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5">
      <c r="A119" s="3"/>
      <c r="B119" s="3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">
      <c r="A120" s="3"/>
      <c r="B120" s="3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">
      <c r="A121" s="3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">
      <c r="A122" s="3"/>
      <c r="B122" s="3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5">
      <c r="A123" s="3"/>
      <c r="B123" s="3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5"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</row>
    <row r="126" spans="1:39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39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39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6:17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6:17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6:17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6:17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6:17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6:17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6:17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6:17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6:17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6:17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6:17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6:17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6:17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6:17">
      <c r="G142" s="1"/>
      <c r="H142" s="1"/>
    </row>
  </sheetData>
  <mergeCells count="7">
    <mergeCell ref="A3:Q3"/>
    <mergeCell ref="F4:H4"/>
    <mergeCell ref="L4:N4"/>
    <mergeCell ref="I4:K4"/>
    <mergeCell ref="B4:E4"/>
    <mergeCell ref="O4:Q4"/>
    <mergeCell ref="A4:A5"/>
  </mergeCells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>
      <pane xSplit="1" ySplit="5" topLeftCell="B6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4.6640625" defaultRowHeight="15" customHeight="1"/>
  <cols>
    <col min="1" max="16384" width="14.6640625" style="56"/>
  </cols>
  <sheetData>
    <row r="1" spans="1:25" ht="15" customHeight="1">
      <c r="A1" s="6" t="s">
        <v>46</v>
      </c>
    </row>
    <row r="2" spans="1:25" ht="15" customHeight="1" thickBot="1"/>
    <row r="3" spans="1:25" ht="25.05" customHeight="1" thickTop="1" thickBot="1">
      <c r="A3" s="105" t="s">
        <v>47</v>
      </c>
      <c r="B3" s="106"/>
      <c r="C3" s="106"/>
      <c r="D3" s="106"/>
      <c r="E3" s="106"/>
      <c r="F3" s="106"/>
      <c r="G3" s="106"/>
      <c r="H3" s="106"/>
      <c r="I3" s="106"/>
      <c r="J3" s="107"/>
      <c r="K3" s="84"/>
      <c r="L3" s="84"/>
      <c r="M3" s="84"/>
      <c r="N3" s="84"/>
      <c r="O3" s="84"/>
      <c r="P3" s="84"/>
    </row>
    <row r="4" spans="1:25" ht="25.05" customHeight="1" thickTop="1" thickBot="1">
      <c r="A4" s="83"/>
      <c r="B4" s="102" t="s">
        <v>45</v>
      </c>
      <c r="C4" s="103"/>
      <c r="D4" s="103"/>
      <c r="E4" s="103"/>
      <c r="F4" s="82"/>
      <c r="G4" s="102" t="s">
        <v>44</v>
      </c>
      <c r="H4" s="103"/>
      <c r="I4" s="103"/>
      <c r="J4" s="103"/>
      <c r="K4" s="108"/>
      <c r="L4" s="102" t="s">
        <v>43</v>
      </c>
      <c r="M4" s="103"/>
      <c r="N4" s="103"/>
      <c r="O4" s="103"/>
      <c r="P4" s="104"/>
      <c r="U4" s="102" t="s">
        <v>42</v>
      </c>
      <c r="V4" s="103"/>
      <c r="W4" s="103"/>
      <c r="X4" s="103"/>
      <c r="Y4" s="104"/>
    </row>
    <row r="5" spans="1:25" ht="31.05" customHeight="1" thickTop="1">
      <c r="A5" s="81"/>
      <c r="B5" s="78" t="s">
        <v>39</v>
      </c>
      <c r="C5" s="77" t="s">
        <v>3</v>
      </c>
      <c r="D5" s="77" t="s">
        <v>2</v>
      </c>
      <c r="E5" s="77" t="s">
        <v>38</v>
      </c>
      <c r="F5" s="76" t="s">
        <v>21</v>
      </c>
      <c r="G5" s="78" t="s">
        <v>39</v>
      </c>
      <c r="H5" s="77" t="s">
        <v>3</v>
      </c>
      <c r="I5" s="77" t="s">
        <v>2</v>
      </c>
      <c r="J5" s="77" t="s">
        <v>38</v>
      </c>
      <c r="K5" s="76" t="s">
        <v>21</v>
      </c>
      <c r="L5" s="78" t="s">
        <v>39</v>
      </c>
      <c r="M5" s="77" t="s">
        <v>3</v>
      </c>
      <c r="N5" s="77" t="s">
        <v>2</v>
      </c>
      <c r="O5" s="77" t="s">
        <v>38</v>
      </c>
      <c r="P5" s="76" t="s">
        <v>21</v>
      </c>
      <c r="R5" s="80" t="s">
        <v>41</v>
      </c>
      <c r="S5" s="79" t="s">
        <v>40</v>
      </c>
      <c r="U5" s="78" t="s">
        <v>39</v>
      </c>
      <c r="V5" s="77" t="s">
        <v>3</v>
      </c>
      <c r="W5" s="77" t="s">
        <v>2</v>
      </c>
      <c r="X5" s="77" t="s">
        <v>38</v>
      </c>
      <c r="Y5" s="76" t="s">
        <v>21</v>
      </c>
    </row>
    <row r="6" spans="1:25" ht="15" customHeight="1">
      <c r="A6" s="66">
        <v>1870</v>
      </c>
      <c r="B6" s="71">
        <v>4.4585177326228838</v>
      </c>
      <c r="C6" s="73">
        <v>6.4389875888451087</v>
      </c>
      <c r="D6" s="70">
        <v>6.9926057065828529</v>
      </c>
      <c r="E6" s="70">
        <v>6.9616112329024045</v>
      </c>
      <c r="F6" s="67">
        <f t="shared" ref="F6:F12" si="0">AVERAGE(C6:E6)</f>
        <v>6.7977348427767881</v>
      </c>
      <c r="G6" s="71">
        <v>4.4272347386605411</v>
      </c>
      <c r="H6" s="70">
        <v>7.1081706544875507</v>
      </c>
      <c r="I6" s="72">
        <v>7.1888489745130437</v>
      </c>
      <c r="J6" s="74">
        <v>6.7203658180781707</v>
      </c>
      <c r="K6" s="67">
        <f t="shared" ref="K6:K15" si="1">AVERAGE(H6:J6)</f>
        <v>7.0057951490262553</v>
      </c>
      <c r="L6" s="71">
        <f t="shared" ref="L6:L20" si="2">G6-B6</f>
        <v>-3.1282993962342687E-2</v>
      </c>
      <c r="M6" s="70">
        <f t="shared" ref="M6:M20" si="3">H6-C6</f>
        <v>0.66918306564244201</v>
      </c>
      <c r="N6" s="69">
        <f t="shared" ref="N6:N20" si="4">I6-D6</f>
        <v>0.19624326793019087</v>
      </c>
      <c r="O6" s="68">
        <f t="shared" ref="O6:O20" si="5">J6-E6</f>
        <v>-0.24124541482423378</v>
      </c>
      <c r="P6" s="67">
        <f t="shared" ref="P6:P20" si="6">AVERAGE(M6:O6)</f>
        <v>0.20806030624946636</v>
      </c>
      <c r="R6" s="71"/>
      <c r="S6" s="75"/>
      <c r="U6" s="71">
        <v>-0.18016186567450423</v>
      </c>
      <c r="V6" s="70">
        <v>0.3</v>
      </c>
      <c r="W6" s="69">
        <v>0.7959519248394723</v>
      </c>
      <c r="X6" s="68">
        <v>0.69631017402596962</v>
      </c>
      <c r="Y6" s="67">
        <f t="shared" ref="Y6:Y19" si="7">AVERAGE(V6:X6)</f>
        <v>0.59742069962181399</v>
      </c>
    </row>
    <row r="7" spans="1:25" ht="15" customHeight="1">
      <c r="A7" s="66">
        <f t="shared" ref="A7:A20" si="8">A6+10</f>
        <v>1880</v>
      </c>
      <c r="B7" s="71">
        <v>4.3683453281278561</v>
      </c>
      <c r="C7" s="73">
        <v>6.4433477188555255</v>
      </c>
      <c r="D7" s="70">
        <v>7.3289766928201985</v>
      </c>
      <c r="E7" s="70">
        <v>6.367098649074781</v>
      </c>
      <c r="F7" s="67">
        <f t="shared" si="0"/>
        <v>6.7131410202501689</v>
      </c>
      <c r="G7" s="71">
        <v>4.5184487694187192</v>
      </c>
      <c r="H7" s="70">
        <v>6.9331387170014702</v>
      </c>
      <c r="I7" s="72">
        <f t="shared" ref="I7:J9" si="9">(I$6+I$10)/2</f>
        <v>6.9503778149428079</v>
      </c>
      <c r="J7" s="74">
        <f t="shared" si="9"/>
        <v>6.7568649753977565</v>
      </c>
      <c r="K7" s="67">
        <f t="shared" si="1"/>
        <v>6.8801271691140116</v>
      </c>
      <c r="L7" s="71">
        <f t="shared" si="2"/>
        <v>0.15010344129086306</v>
      </c>
      <c r="M7" s="70">
        <f t="shared" si="3"/>
        <v>0.48979099814594473</v>
      </c>
      <c r="N7" s="69">
        <f t="shared" si="4"/>
        <v>-0.37859887787739055</v>
      </c>
      <c r="O7" s="68">
        <f t="shared" si="5"/>
        <v>0.38976632632297559</v>
      </c>
      <c r="P7" s="67">
        <f t="shared" si="6"/>
        <v>0.16698614886384325</v>
      </c>
      <c r="R7" s="71"/>
      <c r="S7" s="75"/>
      <c r="U7" s="71">
        <v>-0.16513864111745888</v>
      </c>
      <c r="V7" s="70">
        <v>0.40512301018941577</v>
      </c>
      <c r="W7" s="69">
        <v>1.0653303163178784</v>
      </c>
      <c r="X7" s="68">
        <v>1.0001767680320213</v>
      </c>
      <c r="Y7" s="67">
        <f t="shared" si="7"/>
        <v>0.82354336484643842</v>
      </c>
    </row>
    <row r="8" spans="1:25" ht="15" customHeight="1">
      <c r="A8" s="66">
        <f t="shared" si="8"/>
        <v>1890</v>
      </c>
      <c r="B8" s="71">
        <v>4.7758124288724453</v>
      </c>
      <c r="C8" s="73">
        <v>5.9230513253753267</v>
      </c>
      <c r="D8" s="70">
        <v>7.2640283602704816</v>
      </c>
      <c r="E8" s="70">
        <v>6.0923227388690933</v>
      </c>
      <c r="F8" s="67">
        <f t="shared" si="0"/>
        <v>6.4264674748383008</v>
      </c>
      <c r="G8" s="71">
        <v>5.0521643664216001</v>
      </c>
      <c r="H8" s="70">
        <v>6.2566424612646321</v>
      </c>
      <c r="I8" s="72">
        <f t="shared" si="9"/>
        <v>6.9503778149428079</v>
      </c>
      <c r="J8" s="74">
        <f t="shared" si="9"/>
        <v>6.7568649753977565</v>
      </c>
      <c r="K8" s="67">
        <f t="shared" si="1"/>
        <v>6.6546284172017325</v>
      </c>
      <c r="L8" s="71">
        <f t="shared" si="2"/>
        <v>0.27635193754915477</v>
      </c>
      <c r="M8" s="70">
        <f t="shared" si="3"/>
        <v>0.33359113588930533</v>
      </c>
      <c r="N8" s="69">
        <f t="shared" si="4"/>
        <v>-0.31365054532767367</v>
      </c>
      <c r="O8" s="68">
        <f t="shared" si="5"/>
        <v>0.66454223652866329</v>
      </c>
      <c r="P8" s="67">
        <f t="shared" si="6"/>
        <v>0.22816094236343165</v>
      </c>
      <c r="R8" s="71"/>
      <c r="S8" s="75"/>
      <c r="U8" s="71">
        <v>-0.19212198221092755</v>
      </c>
      <c r="V8" s="70">
        <v>0.47476866738332218</v>
      </c>
      <c r="W8" s="69">
        <v>1.1000000000000001</v>
      </c>
      <c r="X8" s="68">
        <v>1.3</v>
      </c>
      <c r="Y8" s="67">
        <f t="shared" si="7"/>
        <v>0.95825622246110742</v>
      </c>
    </row>
    <row r="9" spans="1:25" ht="15" customHeight="1">
      <c r="A9" s="66">
        <f t="shared" si="8"/>
        <v>1900</v>
      </c>
      <c r="B9" s="71">
        <f>447.68529231279%-0.1</f>
        <v>4.3768529231279008</v>
      </c>
      <c r="C9" s="73">
        <v>6.1123855175794404</v>
      </c>
      <c r="D9" s="70">
        <v>7.2617954516361696</v>
      </c>
      <c r="E9" s="70">
        <v>6.4992944289110897</v>
      </c>
      <c r="F9" s="67">
        <f t="shared" si="0"/>
        <v>6.6244917993755665</v>
      </c>
      <c r="G9" s="71">
        <v>4.7503513406101217</v>
      </c>
      <c r="H9" s="70">
        <v>6.4845256703166019</v>
      </c>
      <c r="I9" s="72">
        <f t="shared" si="9"/>
        <v>6.9503778149428079</v>
      </c>
      <c r="J9" s="74">
        <f t="shared" si="9"/>
        <v>6.7568649753977565</v>
      </c>
      <c r="K9" s="67">
        <f t="shared" si="1"/>
        <v>6.7305894868857221</v>
      </c>
      <c r="L9" s="71">
        <f t="shared" si="2"/>
        <v>0.3734984174822209</v>
      </c>
      <c r="M9" s="70">
        <f t="shared" si="3"/>
        <v>0.3721401527371615</v>
      </c>
      <c r="N9" s="69">
        <f t="shared" si="4"/>
        <v>-0.31141763669336164</v>
      </c>
      <c r="O9" s="68">
        <f t="shared" si="5"/>
        <v>0.25757054648666688</v>
      </c>
      <c r="P9" s="67">
        <f t="shared" si="6"/>
        <v>0.10609768751015558</v>
      </c>
      <c r="R9" s="71"/>
      <c r="S9" s="75"/>
      <c r="U9" s="71">
        <v>-0.14587762815969763</v>
      </c>
      <c r="V9" s="70">
        <v>0.44106924012808052</v>
      </c>
      <c r="W9" s="69">
        <v>1.1000000000000001</v>
      </c>
      <c r="X9" s="68">
        <v>1.5</v>
      </c>
      <c r="Y9" s="67">
        <f t="shared" si="7"/>
        <v>1.0136897467093602</v>
      </c>
    </row>
    <row r="10" spans="1:25" ht="15" customHeight="1">
      <c r="A10" s="66">
        <f t="shared" si="8"/>
        <v>1910</v>
      </c>
      <c r="B10" s="71">
        <f>439.992577768825%+0.1</f>
        <v>4.49992577768825</v>
      </c>
      <c r="C10" s="73">
        <v>6.0424697503504703</v>
      </c>
      <c r="D10" s="68">
        <v>6.9945556848099795</v>
      </c>
      <c r="E10" s="68">
        <v>6.7253131424982175</v>
      </c>
      <c r="F10" s="67">
        <f t="shared" si="0"/>
        <v>6.5874461925528891</v>
      </c>
      <c r="G10" s="71">
        <v>4.746976882929677</v>
      </c>
      <c r="H10" s="70">
        <v>6.4176985611497104</v>
      </c>
      <c r="I10" s="72">
        <v>6.7119066553725721</v>
      </c>
      <c r="J10" s="74">
        <v>6.7933641327173424</v>
      </c>
      <c r="K10" s="67">
        <f t="shared" si="1"/>
        <v>6.640989783079875</v>
      </c>
      <c r="L10" s="71">
        <f t="shared" si="2"/>
        <v>0.24705110524142704</v>
      </c>
      <c r="M10" s="70">
        <f t="shared" si="3"/>
        <v>0.37522881079924009</v>
      </c>
      <c r="N10" s="69">
        <f t="shared" si="4"/>
        <v>-0.28264902943740733</v>
      </c>
      <c r="O10" s="68">
        <f t="shared" si="5"/>
        <v>6.8050990219124863E-2</v>
      </c>
      <c r="P10" s="67">
        <f t="shared" si="6"/>
        <v>5.3543590526985874E-2</v>
      </c>
      <c r="R10" s="71"/>
      <c r="S10" s="75"/>
      <c r="U10" s="71">
        <v>-0.12145479093709124</v>
      </c>
      <c r="V10" s="70">
        <v>0.38768952948135638</v>
      </c>
      <c r="W10" s="69">
        <v>1.1268002232695014</v>
      </c>
      <c r="X10" s="68">
        <v>1.7639647207055855</v>
      </c>
      <c r="Y10" s="67">
        <f t="shared" si="7"/>
        <v>1.0928181578188145</v>
      </c>
    </row>
    <row r="11" spans="1:25" ht="15" customHeight="1">
      <c r="A11" s="66">
        <f t="shared" si="8"/>
        <v>1920</v>
      </c>
      <c r="B11" s="71">
        <v>4.0694668777118208</v>
      </c>
      <c r="C11" s="73">
        <v>2.5912784699814773</v>
      </c>
      <c r="D11" s="70">
        <v>3.3009017650213854</v>
      </c>
      <c r="E11" s="70">
        <v>4.4128064291430782</v>
      </c>
      <c r="F11" s="67">
        <f t="shared" si="0"/>
        <v>3.4349955547153139</v>
      </c>
      <c r="G11" s="71">
        <v>4.3436609547792333</v>
      </c>
      <c r="H11" s="70">
        <v>3.5467568290874611</v>
      </c>
      <c r="I11" s="72">
        <v>2.9067217293956675</v>
      </c>
      <c r="J11" s="74">
        <v>2.8771730734861838</v>
      </c>
      <c r="K11" s="67">
        <f t="shared" si="1"/>
        <v>3.1102172106564372</v>
      </c>
      <c r="L11" s="71">
        <f t="shared" si="2"/>
        <v>0.2741940770674125</v>
      </c>
      <c r="M11" s="70">
        <f t="shared" si="3"/>
        <v>0.95547835910598389</v>
      </c>
      <c r="N11" s="69">
        <f t="shared" si="4"/>
        <v>-0.39418003562571791</v>
      </c>
      <c r="O11" s="68">
        <f t="shared" si="5"/>
        <v>-1.5356333556568944</v>
      </c>
      <c r="P11" s="67">
        <f t="shared" si="6"/>
        <v>-0.32477834405887612</v>
      </c>
      <c r="R11" s="71"/>
      <c r="S11" s="75"/>
      <c r="U11" s="71">
        <v>7.1273765384338189E-2</v>
      </c>
      <c r="V11" s="70">
        <v>-5.3697314825393153E-2</v>
      </c>
      <c r="W11" s="69">
        <v>6.3318771030438939E-2</v>
      </c>
      <c r="X11" s="68">
        <v>0.84048027444253859</v>
      </c>
      <c r="Y11" s="67">
        <f t="shared" si="7"/>
        <v>0.28336724354919479</v>
      </c>
    </row>
    <row r="12" spans="1:25" ht="15" customHeight="1">
      <c r="A12" s="66">
        <f t="shared" si="8"/>
        <v>1930</v>
      </c>
      <c r="B12" s="71">
        <v>4.8531715260506605</v>
      </c>
      <c r="C12" s="73">
        <v>3.0689549228858537</v>
      </c>
      <c r="D12" s="70">
        <v>3.4381864287064792</v>
      </c>
      <c r="E12" s="70">
        <v>5.0796496699310678</v>
      </c>
      <c r="F12" s="67">
        <f t="shared" si="0"/>
        <v>3.8622636738411331</v>
      </c>
      <c r="G12" s="71">
        <v>5.3660348478623128</v>
      </c>
      <c r="H12" s="70">
        <v>3.7901945250413727</v>
      </c>
      <c r="I12" s="72">
        <f>1+(I$11+I$14)/2</f>
        <v>3.8420959553881837</v>
      </c>
      <c r="J12" s="72">
        <f>1+(J$11+J$14)/2</f>
        <v>3.6118826494158212</v>
      </c>
      <c r="K12" s="67">
        <f t="shared" si="1"/>
        <v>3.7480577099484598</v>
      </c>
      <c r="L12" s="71">
        <f t="shared" si="2"/>
        <v>0.51286332181165228</v>
      </c>
      <c r="M12" s="70">
        <f t="shared" si="3"/>
        <v>0.72123960215551897</v>
      </c>
      <c r="N12" s="69">
        <f t="shared" si="4"/>
        <v>0.40390952668170454</v>
      </c>
      <c r="O12" s="68">
        <f t="shared" si="5"/>
        <v>-1.4677670205152467</v>
      </c>
      <c r="P12" s="67">
        <f t="shared" si="6"/>
        <v>-0.11420596389267439</v>
      </c>
      <c r="R12" s="71"/>
      <c r="S12" s="75"/>
      <c r="U12" s="71">
        <v>0.12504568223437768</v>
      </c>
      <c r="V12" s="70">
        <v>-0.266889085786427</v>
      </c>
      <c r="W12" s="69">
        <v>0</v>
      </c>
      <c r="X12" s="68">
        <v>0.6</v>
      </c>
      <c r="Y12" s="67">
        <f t="shared" si="7"/>
        <v>0.11103697140452433</v>
      </c>
    </row>
    <row r="13" spans="1:25" ht="15" customHeight="1">
      <c r="A13" s="66">
        <f t="shared" si="8"/>
        <v>1940</v>
      </c>
      <c r="B13" s="71">
        <v>3.278740970877382</v>
      </c>
      <c r="C13" s="73">
        <v>2.6641387417307421</v>
      </c>
      <c r="D13" s="70">
        <v>3.172543044447413</v>
      </c>
      <c r="E13" s="70">
        <v>3.9902655345068299</v>
      </c>
      <c r="F13" s="67">
        <f>AVERAGE(C13:E13)-0.1</f>
        <v>3.175649106894995</v>
      </c>
      <c r="G13" s="71">
        <v>3.5027993542478577</v>
      </c>
      <c r="H13" s="70">
        <v>2.8686496043480214</v>
      </c>
      <c r="I13" s="72">
        <f>(I$11+I$14)/2</f>
        <v>2.8420959553881837</v>
      </c>
      <c r="J13" s="72">
        <f>(J$11+J$14)/2</f>
        <v>2.6118826494158212</v>
      </c>
      <c r="K13" s="67">
        <f t="shared" si="1"/>
        <v>2.774209403050675</v>
      </c>
      <c r="L13" s="71">
        <f t="shared" si="2"/>
        <v>0.22405838337047568</v>
      </c>
      <c r="M13" s="70">
        <f t="shared" si="3"/>
        <v>0.20451086261727935</v>
      </c>
      <c r="N13" s="69">
        <f t="shared" si="4"/>
        <v>-0.33044708905922926</v>
      </c>
      <c r="O13" s="68">
        <f t="shared" si="5"/>
        <v>-1.3783828850910087</v>
      </c>
      <c r="P13" s="67">
        <f t="shared" si="6"/>
        <v>-0.50143970384431957</v>
      </c>
      <c r="R13" s="71"/>
      <c r="S13" s="75"/>
      <c r="U13" s="71">
        <v>2.2865014806463649E-2</v>
      </c>
      <c r="V13" s="70">
        <v>-4.4402950417921069E-2</v>
      </c>
      <c r="W13" s="69">
        <v>0</v>
      </c>
      <c r="X13" s="68">
        <v>0.4</v>
      </c>
      <c r="Y13" s="67">
        <f t="shared" si="7"/>
        <v>0.11853234986069298</v>
      </c>
    </row>
    <row r="14" spans="1:25" ht="15" customHeight="1">
      <c r="A14" s="66">
        <f t="shared" si="8"/>
        <v>1950</v>
      </c>
      <c r="B14" s="71">
        <v>3.5615766691562092</v>
      </c>
      <c r="C14" s="73">
        <v>1.6565350254882698</v>
      </c>
      <c r="D14" s="70">
        <v>2.1858928459659674</v>
      </c>
      <c r="E14" s="70">
        <v>3.1278886555832304</v>
      </c>
      <c r="F14" s="67">
        <f>AVERAGE(C14:E14)</f>
        <v>2.3234388423458228</v>
      </c>
      <c r="G14" s="71">
        <v>3.8449814897586494</v>
      </c>
      <c r="H14" s="70">
        <v>2.3338421076734823</v>
      </c>
      <c r="I14" s="72">
        <v>2.7774701813806999</v>
      </c>
      <c r="J14" s="74">
        <v>2.3465922253454585</v>
      </c>
      <c r="K14" s="67">
        <f t="shared" si="1"/>
        <v>2.4859681714665469</v>
      </c>
      <c r="L14" s="71">
        <f t="shared" si="2"/>
        <v>0.28340482060244021</v>
      </c>
      <c r="M14" s="70">
        <f t="shared" si="3"/>
        <v>0.67730708218521252</v>
      </c>
      <c r="N14" s="69">
        <f t="shared" si="4"/>
        <v>0.59157733541473245</v>
      </c>
      <c r="O14" s="68">
        <f t="shared" si="5"/>
        <v>-0.78129643023777184</v>
      </c>
      <c r="P14" s="67">
        <f t="shared" si="6"/>
        <v>0.16252932912072438</v>
      </c>
      <c r="R14" s="71"/>
      <c r="S14" s="75"/>
      <c r="U14" s="71">
        <v>5.0952201621808815E-2</v>
      </c>
      <c r="V14" s="70">
        <v>-8.5175037593441111E-3</v>
      </c>
      <c r="W14" s="69">
        <v>3.3305474333594751E-2</v>
      </c>
      <c r="X14" s="68">
        <v>-5.5384128491178096E-2</v>
      </c>
      <c r="Y14" s="67">
        <f t="shared" si="7"/>
        <v>-1.0198719305642485E-2</v>
      </c>
    </row>
    <row r="15" spans="1:25" ht="15" customHeight="1">
      <c r="A15" s="66">
        <f t="shared" si="8"/>
        <v>1960</v>
      </c>
      <c r="B15" s="71">
        <v>3.6149770694248078</v>
      </c>
      <c r="C15" s="73">
        <v>2.0933419417353902</v>
      </c>
      <c r="D15" s="70">
        <v>2.7973737246233186</v>
      </c>
      <c r="E15" s="70">
        <v>3.128338402052107</v>
      </c>
      <c r="F15" s="67">
        <f>AVERAGE(C15:E15)</f>
        <v>2.6730180228036051</v>
      </c>
      <c r="G15" s="71">
        <v>4.0909364582455172</v>
      </c>
      <c r="H15" s="70">
        <v>2.9729511961228514</v>
      </c>
      <c r="I15" s="72">
        <f>(I14+I16)/2</f>
        <v>3.2044386481041034</v>
      </c>
      <c r="J15" s="72">
        <f>(J14+J16)/2</f>
        <v>2.8387933008817763</v>
      </c>
      <c r="K15" s="67">
        <f t="shared" si="1"/>
        <v>3.0053943817029101</v>
      </c>
      <c r="L15" s="71">
        <f t="shared" si="2"/>
        <v>0.47595938882070943</v>
      </c>
      <c r="M15" s="70">
        <f t="shared" si="3"/>
        <v>0.87960925438746118</v>
      </c>
      <c r="N15" s="69">
        <f t="shared" si="4"/>
        <v>0.40706492348078482</v>
      </c>
      <c r="O15" s="68">
        <f t="shared" si="5"/>
        <v>-0.28954510117033072</v>
      </c>
      <c r="P15" s="67">
        <f t="shared" si="6"/>
        <v>0.33237635889930511</v>
      </c>
      <c r="R15" s="71"/>
      <c r="S15" s="75"/>
      <c r="U15" s="71">
        <v>5.7160982191182208E-2</v>
      </c>
      <c r="V15" s="70">
        <v>6.6333414495757664E-2</v>
      </c>
      <c r="W15" s="69">
        <v>0</v>
      </c>
      <c r="X15" s="68">
        <v>0</v>
      </c>
      <c r="Y15" s="67">
        <f t="shared" si="7"/>
        <v>2.2111138165252554E-2</v>
      </c>
    </row>
    <row r="16" spans="1:25" ht="15" customHeight="1">
      <c r="A16" s="66">
        <f t="shared" si="8"/>
        <v>1970</v>
      </c>
      <c r="B16" s="71">
        <v>3.3197765398596837</v>
      </c>
      <c r="C16" s="73">
        <v>2.2943637903552903</v>
      </c>
      <c r="D16" s="70">
        <v>3.1148723134787972</v>
      </c>
      <c r="E16" s="70">
        <v>3.1440797894822947</v>
      </c>
      <c r="F16" s="67">
        <f>AVERAGE(C16:E16)</f>
        <v>2.8511052977721274</v>
      </c>
      <c r="G16" s="71">
        <v>4.0014725114387248</v>
      </c>
      <c r="H16" s="70">
        <v>3.1333951636697979</v>
      </c>
      <c r="I16" s="72">
        <v>3.6314071148275064</v>
      </c>
      <c r="J16" s="74">
        <v>3.330994376418094</v>
      </c>
      <c r="K16" s="67">
        <f>AVERAGE(H16:J16,S16)</f>
        <v>3.2224407516040845</v>
      </c>
      <c r="L16" s="71">
        <f t="shared" si="2"/>
        <v>0.68169597157904116</v>
      </c>
      <c r="M16" s="70">
        <f t="shared" si="3"/>
        <v>0.83903137331450761</v>
      </c>
      <c r="N16" s="69">
        <f t="shared" si="4"/>
        <v>0.51653480134870922</v>
      </c>
      <c r="O16" s="68">
        <f t="shared" si="5"/>
        <v>0.18691458693579932</v>
      </c>
      <c r="P16" s="67">
        <f t="shared" si="6"/>
        <v>0.51416025386633868</v>
      </c>
      <c r="R16" s="71">
        <v>2.7939663515009387</v>
      </c>
      <c r="S16" s="67">
        <f>R16</f>
        <v>2.7939663515009387</v>
      </c>
      <c r="U16" s="71">
        <v>4.6087423869378974E-2</v>
      </c>
      <c r="V16" s="70">
        <v>7.5663190928732083E-2</v>
      </c>
      <c r="W16" s="69">
        <v>0.14212062575172893</v>
      </c>
      <c r="X16" s="68">
        <v>5.7197036061818272E-2</v>
      </c>
      <c r="Y16" s="67">
        <f t="shared" si="7"/>
        <v>9.1660284247426435E-2</v>
      </c>
    </row>
    <row r="17" spans="1:25" ht="15" customHeight="1">
      <c r="A17" s="66">
        <f t="shared" si="8"/>
        <v>1980</v>
      </c>
      <c r="B17" s="71">
        <v>3.5709503136359402</v>
      </c>
      <c r="C17" s="73">
        <v>2.8447783663084194</v>
      </c>
      <c r="D17" s="70">
        <v>3.2044789422003652</v>
      </c>
      <c r="E17" s="70">
        <v>3.5034779791950905</v>
      </c>
      <c r="F17" s="67">
        <f>AVERAGE(C17:E17,R17)</f>
        <v>3.3115208947461983</v>
      </c>
      <c r="G17" s="71">
        <v>4.1750808350237971</v>
      </c>
      <c r="H17" s="70">
        <v>3.527987610585547</v>
      </c>
      <c r="I17" s="72">
        <f>(I16+I18)/2</f>
        <v>3.6549359078189552</v>
      </c>
      <c r="J17" s="72">
        <f>(J16+J18)/2</f>
        <v>3.9768982852320516</v>
      </c>
      <c r="K17" s="67">
        <f>AVERAGE(H17:J17,S17)</f>
        <v>3.7132925237293679</v>
      </c>
      <c r="L17" s="71">
        <f t="shared" si="2"/>
        <v>0.60413052138785694</v>
      </c>
      <c r="M17" s="70">
        <f t="shared" si="3"/>
        <v>0.68320924427712759</v>
      </c>
      <c r="N17" s="69">
        <f t="shared" si="4"/>
        <v>0.45045696561858994</v>
      </c>
      <c r="O17" s="68">
        <f t="shared" si="5"/>
        <v>0.47342030603696106</v>
      </c>
      <c r="P17" s="67">
        <f t="shared" si="6"/>
        <v>0.53569550531089283</v>
      </c>
      <c r="R17" s="71">
        <v>3.6933482912809175</v>
      </c>
      <c r="S17" s="67">
        <f>R17</f>
        <v>3.6933482912809175</v>
      </c>
      <c r="U17" s="71">
        <v>1.7755369474761556E-2</v>
      </c>
      <c r="V17" s="70">
        <v>8.9305935951277005E-2</v>
      </c>
      <c r="W17" s="69">
        <v>0</v>
      </c>
      <c r="X17" s="68">
        <v>0</v>
      </c>
      <c r="Y17" s="67">
        <f t="shared" si="7"/>
        <v>2.9768645317092335E-2</v>
      </c>
    </row>
    <row r="18" spans="1:25" ht="15" customHeight="1">
      <c r="A18" s="66">
        <f t="shared" si="8"/>
        <v>1990</v>
      </c>
      <c r="B18" s="71">
        <v>3.9230852881724898</v>
      </c>
      <c r="C18" s="73">
        <v>3.1344869674576983</v>
      </c>
      <c r="D18" s="70">
        <v>3.4138310106076757</v>
      </c>
      <c r="E18" s="70">
        <v>4.2821044865917024</v>
      </c>
      <c r="F18" s="67">
        <f>AVERAGE(C18:E18,R18)</f>
        <v>4.0256849391281486</v>
      </c>
      <c r="G18" s="71">
        <v>4.1897823346393901</v>
      </c>
      <c r="H18" s="70">
        <v>3.5511652567347562</v>
      </c>
      <c r="I18" s="72">
        <v>3.6784647008104043</v>
      </c>
      <c r="J18" s="74">
        <v>4.6228021940460087</v>
      </c>
      <c r="K18" s="67">
        <f>AVERAGE(H18:J18,S18)</f>
        <v>4.2811873608616722</v>
      </c>
      <c r="L18" s="71">
        <f t="shared" si="2"/>
        <v>0.26669704646690029</v>
      </c>
      <c r="M18" s="70">
        <f t="shared" si="3"/>
        <v>0.41667828927705797</v>
      </c>
      <c r="N18" s="69">
        <f t="shared" si="4"/>
        <v>0.26463369020272864</v>
      </c>
      <c r="O18" s="68">
        <f t="shared" si="5"/>
        <v>0.34069770745430628</v>
      </c>
      <c r="P18" s="67">
        <f t="shared" si="6"/>
        <v>0.34066989564469763</v>
      </c>
      <c r="R18" s="71">
        <v>5.2723172918555194</v>
      </c>
      <c r="S18" s="67">
        <f>R18</f>
        <v>5.2723172918555194</v>
      </c>
      <c r="U18" s="71">
        <v>-8.205475751734842E-2</v>
      </c>
      <c r="V18" s="70">
        <v>0.11011269417473513</v>
      </c>
      <c r="W18" s="69">
        <v>0.10048283139512906</v>
      </c>
      <c r="X18" s="68">
        <v>-3.5918132543326799E-2</v>
      </c>
      <c r="Y18" s="67">
        <f t="shared" si="7"/>
        <v>5.8225797675512468E-2</v>
      </c>
    </row>
    <row r="19" spans="1:25" ht="15" customHeight="1">
      <c r="A19" s="66">
        <f t="shared" si="8"/>
        <v>2000</v>
      </c>
      <c r="B19" s="71">
        <v>4.4656085447498972</v>
      </c>
      <c r="C19" s="73">
        <v>3.7661893165470062</v>
      </c>
      <c r="D19" s="70">
        <v>4.7422938285063223</v>
      </c>
      <c r="E19" s="70">
        <v>4.9558413369073469</v>
      </c>
      <c r="F19" s="67">
        <f>AVERAGE(C19:E19,R19)</f>
        <v>4.9003887459806919</v>
      </c>
      <c r="G19" s="71">
        <v>4.9205117496859803</v>
      </c>
      <c r="H19" s="70">
        <v>3.875167699867097</v>
      </c>
      <c r="I19" s="72">
        <v>5.0253115465697089</v>
      </c>
      <c r="J19" s="72">
        <f>(J18+J20)/2</f>
        <v>4.9241752340343581</v>
      </c>
      <c r="K19" s="67">
        <f>AVERAGE(H19:J19,S19)</f>
        <v>4.9904712456083136</v>
      </c>
      <c r="L19" s="71">
        <f t="shared" si="2"/>
        <v>0.45490320493608305</v>
      </c>
      <c r="M19" s="70">
        <f t="shared" si="3"/>
        <v>0.1089783833200908</v>
      </c>
      <c r="N19" s="69">
        <f t="shared" si="4"/>
        <v>0.2830177180633866</v>
      </c>
      <c r="O19" s="68">
        <f t="shared" si="5"/>
        <v>-3.1666102872988766E-2</v>
      </c>
      <c r="P19" s="67">
        <f t="shared" si="6"/>
        <v>0.12010999950349621</v>
      </c>
      <c r="R19" s="71">
        <v>6.1372305019620921</v>
      </c>
      <c r="S19" s="67">
        <f>R19</f>
        <v>6.1372305019620921</v>
      </c>
      <c r="U19" s="71">
        <v>-0.2065008686501052</v>
      </c>
      <c r="V19" s="70">
        <v>0.17756373273352155</v>
      </c>
      <c r="W19" s="69">
        <v>-2.7589898818820126E-3</v>
      </c>
      <c r="X19" s="68">
        <v>-0.1</v>
      </c>
      <c r="Y19" s="67">
        <f t="shared" si="7"/>
        <v>2.4934914283879849E-2</v>
      </c>
    </row>
    <row r="20" spans="1:25" ht="15" customHeight="1" thickBot="1">
      <c r="A20" s="66">
        <f t="shared" si="8"/>
        <v>2010</v>
      </c>
      <c r="B20" s="62">
        <v>4.099218953934022</v>
      </c>
      <c r="C20" s="65">
        <v>4.1166476176703863</v>
      </c>
      <c r="D20" s="61">
        <v>5.7455781737988438</v>
      </c>
      <c r="E20" s="61">
        <v>5.2187601920292614</v>
      </c>
      <c r="F20" s="58">
        <f>AVERAGE(C20:E20,R20)</f>
        <v>5.4483713718338214</v>
      </c>
      <c r="G20" s="62">
        <v>4.3075769382874594</v>
      </c>
      <c r="H20" s="61">
        <v>4.1430634981151604</v>
      </c>
      <c r="I20" s="64">
        <v>6.0538712541943536</v>
      </c>
      <c r="J20" s="63">
        <v>5.2255482740227075</v>
      </c>
      <c r="K20" s="58">
        <f>AVERAGE(H20:J20,S20)</f>
        <v>5.5337456325422538</v>
      </c>
      <c r="L20" s="62">
        <f t="shared" si="2"/>
        <v>0.20835798435343733</v>
      </c>
      <c r="M20" s="61">
        <f t="shared" si="3"/>
        <v>2.6415880444774054E-2</v>
      </c>
      <c r="N20" s="60">
        <f t="shared" si="4"/>
        <v>0.30829308039550973</v>
      </c>
      <c r="O20" s="59">
        <f t="shared" si="5"/>
        <v>6.788081993446049E-3</v>
      </c>
      <c r="P20" s="58">
        <f t="shared" si="6"/>
        <v>0.11383234761124328</v>
      </c>
      <c r="R20" s="62">
        <v>6.7124995038367947</v>
      </c>
      <c r="S20" s="58">
        <f>R20</f>
        <v>6.7124995038367947</v>
      </c>
      <c r="U20" s="62">
        <v>-0.25425782018446608</v>
      </c>
      <c r="V20" s="61">
        <v>0.38987772942042653</v>
      </c>
      <c r="W20" s="60">
        <v>-0.12697246858482014</v>
      </c>
      <c r="X20" s="59">
        <v>-0.20391297721557575</v>
      </c>
      <c r="Y20" s="58">
        <f>0.1+AVERAGE(V20:X20)</f>
        <v>0.11966409454001022</v>
      </c>
    </row>
    <row r="21" spans="1:25" ht="15" customHeight="1" thickTop="1">
      <c r="Q21" s="57"/>
    </row>
    <row r="22" spans="1:25" ht="15" customHeight="1">
      <c r="Q22" s="57"/>
    </row>
    <row r="23" spans="1:25" ht="15" customHeight="1">
      <c r="A23" s="56" t="s">
        <v>37</v>
      </c>
    </row>
  </sheetData>
  <mergeCells count="5">
    <mergeCell ref="U4:Y4"/>
    <mergeCell ref="A3:J3"/>
    <mergeCell ref="B4:E4"/>
    <mergeCell ref="G4:K4"/>
    <mergeCell ref="L4:P4"/>
  </mergeCells>
  <pageMargins left="0.78740157499999996" right="0.78740157499999996" top="0.984251969" bottom="0.984251969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</vt:vector>
  </HeadingPairs>
  <TitlesOfParts>
    <vt:vector size="6" baseType="lpstr">
      <vt:lpstr>DataF1</vt:lpstr>
      <vt:lpstr>DataF2</vt:lpstr>
      <vt:lpstr>DataF3</vt:lpstr>
      <vt:lpstr>F1</vt:lpstr>
      <vt:lpstr>F2</vt:lpstr>
      <vt:lpstr>F3</vt:lpstr>
    </vt:vector>
  </TitlesOfParts>
  <Company>pse-cnrs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piketty</dc:creator>
  <cp:lastModifiedBy>Thomas Piketty</cp:lastModifiedBy>
  <cp:lastPrinted>2014-12-31T16:07:13Z</cp:lastPrinted>
  <dcterms:created xsi:type="dcterms:W3CDTF">2009-06-26T15:27:40Z</dcterms:created>
  <dcterms:modified xsi:type="dcterms:W3CDTF">2015-01-07T13:00:56Z</dcterms:modified>
</cp:coreProperties>
</file>